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5" yWindow="30" windowWidth="13350" windowHeight="12510" activeTab="1"/>
  </bookViews>
  <sheets>
    <sheet name="Standart Композит" sheetId="1" r:id="rId1"/>
    <sheet name="Прайс" sheetId="2" r:id="rId2"/>
  </sheets>
  <definedNames>
    <definedName name="Размер_КН">'Прайс'!$F$6:$F$18</definedName>
    <definedName name="Размер_КО">'Прайс'!$F$19:$F$31</definedName>
    <definedName name="Размер_Т">'Прайс'!$D$36:$D$37</definedName>
    <definedName name="Цена_КН">'Прайс'!$G$6:$G$18</definedName>
    <definedName name="Цена_КО">'Прайс'!$G$19:$G$31</definedName>
    <definedName name="Цена_Т">'Прайс'!$E$36:$E$37</definedName>
  </definedNames>
  <calcPr fullCalcOnLoad="1"/>
</workbook>
</file>

<file path=xl/sharedStrings.xml><?xml version="1.0" encoding="utf-8"?>
<sst xmlns="http://schemas.openxmlformats.org/spreadsheetml/2006/main" count="114" uniqueCount="97">
  <si>
    <t>Наименование</t>
  </si>
  <si>
    <t>Ед. изм.</t>
  </si>
  <si>
    <t>шт.</t>
  </si>
  <si>
    <t>Расчет стоимости комплектующих</t>
  </si>
  <si>
    <t>Подконструкция</t>
  </si>
  <si>
    <t>№   п.п.</t>
  </si>
  <si>
    <t>Общее кол-во</t>
  </si>
  <si>
    <t>м</t>
  </si>
  <si>
    <t>шт</t>
  </si>
  <si>
    <t>Итого:</t>
  </si>
  <si>
    <t>Крепеж</t>
  </si>
  <si>
    <t>Заклепка</t>
  </si>
  <si>
    <t>К14 5х12</t>
  </si>
  <si>
    <t>Ширина Кассеты в м</t>
  </si>
  <si>
    <t>Высота Кассеты в м</t>
  </si>
  <si>
    <t>Количество кассет</t>
  </si>
  <si>
    <t>К11 5х12</t>
  </si>
  <si>
    <r>
      <t>Количество м</t>
    </r>
    <r>
      <rPr>
        <vertAlign val="superscript"/>
        <sz val="12"/>
        <rFont val="Arial CYR"/>
        <family val="2"/>
      </rPr>
      <t>2</t>
    </r>
  </si>
  <si>
    <t>Кол-во в упак.</t>
  </si>
  <si>
    <t>Артикул</t>
  </si>
  <si>
    <t>Сумма с НДС (руб)</t>
  </si>
  <si>
    <t>Цена с НДС за ед. (руб)</t>
  </si>
  <si>
    <t xml:space="preserve">EL. Фасадный анкерный дюбель </t>
  </si>
  <si>
    <t>10*100F</t>
  </si>
  <si>
    <t>Терморазрыв большой</t>
  </si>
  <si>
    <t>Терморазрыв малый</t>
  </si>
  <si>
    <t>Крепитель кассеты  универсальный</t>
  </si>
  <si>
    <t>Внимание !</t>
  </si>
  <si>
    <t xml:space="preserve"> Расчет сделан на типовой участок фасада и не учитывает архитектурных особенностей здания.</t>
  </si>
  <si>
    <t>Профиль Т</t>
  </si>
  <si>
    <t xml:space="preserve">Салазка внешняя со штифтом </t>
  </si>
  <si>
    <t xml:space="preserve">Подсистемы НВФ </t>
  </si>
  <si>
    <t>Прайс лист на основные позиции НВФ Standart Алюминий</t>
  </si>
  <si>
    <t>Кронштейны</t>
  </si>
  <si>
    <t>№</t>
  </si>
  <si>
    <t>Тип кронштейна</t>
  </si>
  <si>
    <t>Вид</t>
  </si>
  <si>
    <t>Вылет от стены, L мм</t>
  </si>
  <si>
    <t>Высота пятки, А мм</t>
  </si>
  <si>
    <t>Сборные размеры, мм</t>
  </si>
  <si>
    <t>Цена, руб</t>
  </si>
  <si>
    <t>Несущий</t>
  </si>
  <si>
    <t>80*150*40</t>
  </si>
  <si>
    <t>80*140*40</t>
  </si>
  <si>
    <t>80*110*40</t>
  </si>
  <si>
    <t>120*150*40</t>
  </si>
  <si>
    <t>120*140*40</t>
  </si>
  <si>
    <t>120*110*40</t>
  </si>
  <si>
    <t>Опорный</t>
  </si>
  <si>
    <t>80*75*40</t>
  </si>
  <si>
    <t>80*70*40</t>
  </si>
  <si>
    <t>80*55*40</t>
  </si>
  <si>
    <t>120*75*40</t>
  </si>
  <si>
    <t>120*70*40</t>
  </si>
  <si>
    <t>120*55*40</t>
  </si>
  <si>
    <t>Профиль</t>
  </si>
  <si>
    <t>Размер</t>
  </si>
  <si>
    <t>Цена</t>
  </si>
  <si>
    <t>Т-профиль, 2мм</t>
  </si>
  <si>
    <t>70*50</t>
  </si>
  <si>
    <t>Стоимость подконструкции системы Standart Композит</t>
  </si>
  <si>
    <t>Cтоимость крепежа  системы Standart Композит</t>
  </si>
  <si>
    <r>
      <t>Cтоимость крепежа  системы Standart Композит на 1 м</t>
    </r>
    <r>
      <rPr>
        <b/>
        <vertAlign val="superscript"/>
        <sz val="12"/>
        <rFont val="Arial Cyr"/>
        <family val="0"/>
      </rPr>
      <t xml:space="preserve">2 </t>
    </r>
  </si>
  <si>
    <t xml:space="preserve">      Cтоимость  системы Standart Композит</t>
  </si>
  <si>
    <r>
      <t>Cтоимость  системы Standart Композит на 1 м</t>
    </r>
    <r>
      <rPr>
        <b/>
        <vertAlign val="superscript"/>
        <sz val="12"/>
        <rFont val="Arial Cyr"/>
        <family val="0"/>
      </rPr>
      <t>2</t>
    </r>
  </si>
  <si>
    <t>НВФ Standart</t>
  </si>
  <si>
    <t>www.rusnvf.ru</t>
  </si>
  <si>
    <t>Алюминий- Standart</t>
  </si>
  <si>
    <t>e-mail:market@rusnvf.ru</t>
  </si>
  <si>
    <t>Красные поля- изменяемые поля для автоматического просчета</t>
  </si>
  <si>
    <t>Кронштейн несущий</t>
  </si>
  <si>
    <t>Кронштейн опорный</t>
  </si>
  <si>
    <t>ТБ</t>
  </si>
  <si>
    <t>ТМ</t>
  </si>
  <si>
    <t>Икля</t>
  </si>
  <si>
    <t>Салазка</t>
  </si>
  <si>
    <t>Шайба</t>
  </si>
  <si>
    <t>Угловой усилитель</t>
  </si>
  <si>
    <r>
      <rPr>
        <b/>
        <sz val="12"/>
        <color indexed="10"/>
        <rFont val="Arial Cyr"/>
        <family val="0"/>
      </rPr>
      <t>Cтоимость подконструкции системы Standart Композит на 1 м</t>
    </r>
    <r>
      <rPr>
        <b/>
        <vertAlign val="superscript"/>
        <sz val="12"/>
        <color indexed="10"/>
        <rFont val="Arial Cyr"/>
        <family val="0"/>
      </rPr>
      <t xml:space="preserve">2 </t>
    </r>
  </si>
  <si>
    <t>т. 8-903-107-7-107</t>
  </si>
  <si>
    <t>Композит</t>
  </si>
  <si>
    <t>150*150*40</t>
  </si>
  <si>
    <t>150*140*40</t>
  </si>
  <si>
    <t>150*110*40</t>
  </si>
  <si>
    <t>150*75*40</t>
  </si>
  <si>
    <t>150*70*40</t>
  </si>
  <si>
    <t>150*55*40</t>
  </si>
  <si>
    <t>70*60</t>
  </si>
  <si>
    <t>190*150*40</t>
  </si>
  <si>
    <t>190*110*40</t>
  </si>
  <si>
    <t>230*150*40</t>
  </si>
  <si>
    <t>230*110*40</t>
  </si>
  <si>
    <t>190*75*40</t>
  </si>
  <si>
    <t>190*55*40</t>
  </si>
  <si>
    <t>230*75*40</t>
  </si>
  <si>
    <t>230*55*40</t>
  </si>
  <si>
    <t>Т-профиль, 1,8мм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</si>
</sst>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[Red]\-#,##0.0&quot;р.&quot;"/>
    <numFmt numFmtId="165" formatCode="#,##0.00&quot;р.&quot;"/>
    <numFmt numFmtId="166" formatCode="#,##0.00_р_.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2"/>
      <color indexed="22"/>
      <name val="Arial"/>
      <family val="2"/>
    </font>
    <font>
      <sz val="12"/>
      <name val="Arial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2"/>
      <name val="Times New Roman Cyr"/>
      <family val="1"/>
    </font>
    <font>
      <vertAlign val="superscript"/>
      <sz val="12"/>
      <name val="Arial CYR"/>
      <family val="2"/>
    </font>
    <font>
      <b/>
      <sz val="12"/>
      <color indexed="10"/>
      <name val="Arial CYR"/>
      <family val="2"/>
    </font>
    <font>
      <sz val="12"/>
      <name val="Times New Roman Cyr"/>
      <family val="1"/>
    </font>
    <font>
      <b/>
      <i/>
      <sz val="13"/>
      <name val="Arial Cyr"/>
      <family val="2"/>
    </font>
    <font>
      <b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2"/>
    </font>
    <font>
      <b/>
      <sz val="12"/>
      <color indexed="10"/>
      <name val="Arial Cyr"/>
      <family val="0"/>
    </font>
    <font>
      <b/>
      <vertAlign val="superscript"/>
      <sz val="12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u val="single"/>
      <sz val="14"/>
      <color indexed="12"/>
      <name val="Arial Cyr"/>
      <family val="0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u val="single"/>
      <sz val="14"/>
      <color theme="10"/>
      <name val="Arial Cyr"/>
      <family val="0"/>
    </font>
    <font>
      <sz val="12"/>
      <color theme="1"/>
      <name val="Calibri"/>
      <family val="2"/>
    </font>
    <font>
      <b/>
      <sz val="12"/>
      <color rgb="FFFF0000"/>
      <name val="Arial Cyr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3" fillId="0" borderId="0" xfId="0" applyNumberFormat="1" applyFont="1" applyFill="1" applyBorder="1" applyAlignment="1" applyProtection="1">
      <alignment vertical="top"/>
      <protection/>
    </xf>
    <xf numFmtId="0" fontId="22" fillId="0" borderId="0" xfId="54" applyFont="1">
      <alignment/>
      <protection/>
    </xf>
    <xf numFmtId="0" fontId="22" fillId="0" borderId="0" xfId="54" applyFont="1" applyBorder="1" applyAlignment="1">
      <alignment horizontal="center"/>
      <protection/>
    </xf>
    <xf numFmtId="0" fontId="21" fillId="0" borderId="10" xfId="54" applyFont="1" applyBorder="1" applyAlignment="1">
      <alignment vertical="top"/>
      <protection/>
    </xf>
    <xf numFmtId="0" fontId="21" fillId="0" borderId="0" xfId="54" applyFont="1" applyBorder="1" applyAlignment="1">
      <alignment vertical="top"/>
      <protection/>
    </xf>
    <xf numFmtId="1" fontId="21" fillId="0" borderId="11" xfId="54" applyNumberFormat="1" applyFont="1" applyBorder="1" applyProtection="1">
      <alignment/>
      <protection hidden="1"/>
    </xf>
    <xf numFmtId="0" fontId="21" fillId="0" borderId="12" xfId="54" applyFont="1" applyBorder="1" applyAlignment="1" applyProtection="1">
      <alignment horizontal="left"/>
      <protection hidden="1"/>
    </xf>
    <xf numFmtId="1" fontId="21" fillId="0" borderId="0" xfId="54" applyNumberFormat="1" applyFont="1" applyBorder="1" applyProtection="1">
      <alignment/>
      <protection hidden="1"/>
    </xf>
    <xf numFmtId="0" fontId="21" fillId="0" borderId="13" xfId="54" applyFont="1" applyBorder="1" applyAlignment="1">
      <alignment vertical="top"/>
      <protection/>
    </xf>
    <xf numFmtId="0" fontId="22" fillId="0" borderId="0" xfId="54" applyFont="1" applyBorder="1">
      <alignment/>
      <protection/>
    </xf>
    <xf numFmtId="0" fontId="21" fillId="0" borderId="11" xfId="54" applyFont="1" applyBorder="1" applyAlignment="1">
      <alignment horizontal="center"/>
      <protection/>
    </xf>
    <xf numFmtId="1" fontId="21" fillId="0" borderId="11" xfId="54" applyNumberFormat="1" applyFont="1" applyBorder="1" applyAlignment="1">
      <alignment horizontal="center"/>
      <protection/>
    </xf>
    <xf numFmtId="1" fontId="21" fillId="0" borderId="14" xfId="54" applyNumberFormat="1" applyFont="1" applyBorder="1" applyAlignment="1" applyProtection="1">
      <alignment horizontal="center"/>
      <protection hidden="1"/>
    </xf>
    <xf numFmtId="167" fontId="2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4" fontId="22" fillId="0" borderId="0" xfId="54" applyNumberFormat="1" applyFont="1">
      <alignment/>
      <protection/>
    </xf>
    <xf numFmtId="0" fontId="26" fillId="0" borderId="0" xfId="54" applyFont="1">
      <alignment/>
      <protection/>
    </xf>
    <xf numFmtId="0" fontId="25" fillId="0" borderId="11" xfId="54" applyFont="1" applyBorder="1" applyAlignment="1">
      <alignment vertical="top"/>
      <protection/>
    </xf>
    <xf numFmtId="0" fontId="25" fillId="0" borderId="10" xfId="54" applyFont="1" applyBorder="1" applyAlignment="1">
      <alignment vertical="top"/>
      <protection/>
    </xf>
    <xf numFmtId="0" fontId="25" fillId="0" borderId="0" xfId="54" applyFont="1" applyBorder="1" applyAlignment="1">
      <alignment vertical="top"/>
      <protection/>
    </xf>
    <xf numFmtId="0" fontId="26" fillId="0" borderId="0" xfId="54" applyFont="1">
      <alignment/>
      <protection/>
    </xf>
    <xf numFmtId="0" fontId="29" fillId="24" borderId="11" xfId="54" applyFont="1" applyFill="1" applyBorder="1" applyAlignment="1">
      <alignment vertical="top"/>
      <protection/>
    </xf>
    <xf numFmtId="0" fontId="22" fillId="0" borderId="11" xfId="54" applyFont="1" applyBorder="1" applyAlignment="1">
      <alignment horizontal="left"/>
      <protection/>
    </xf>
    <xf numFmtId="0" fontId="22" fillId="0" borderId="11" xfId="54" applyFont="1" applyBorder="1" applyAlignment="1">
      <alignment horizontal="center"/>
      <protection/>
    </xf>
    <xf numFmtId="4" fontId="22" fillId="0" borderId="0" xfId="54" applyNumberFormat="1" applyFont="1" applyBorder="1" applyAlignment="1">
      <alignment horizontal="center"/>
      <protection/>
    </xf>
    <xf numFmtId="4" fontId="25" fillId="0" borderId="0" xfId="54" applyNumberFormat="1" applyFont="1" applyBorder="1" applyAlignment="1">
      <alignment vertical="top"/>
      <protection/>
    </xf>
    <xf numFmtId="4" fontId="21" fillId="0" borderId="0" xfId="54" applyNumberFormat="1" applyFont="1" applyBorder="1" applyAlignment="1">
      <alignment vertical="top"/>
      <protection/>
    </xf>
    <xf numFmtId="4" fontId="21" fillId="0" borderId="13" xfId="54" applyNumberFormat="1" applyFont="1" applyBorder="1" applyAlignment="1">
      <alignment vertical="top"/>
      <protection/>
    </xf>
    <xf numFmtId="4" fontId="21" fillId="0" borderId="11" xfId="54" applyNumberFormat="1" applyFont="1" applyBorder="1" applyAlignment="1">
      <alignment horizontal="center"/>
      <protection/>
    </xf>
    <xf numFmtId="1" fontId="22" fillId="0" borderId="11" xfId="54" applyNumberFormat="1" applyFont="1" applyBorder="1" applyAlignment="1">
      <alignment horizontal="center"/>
      <protection/>
    </xf>
    <xf numFmtId="4" fontId="22" fillId="0" borderId="15" xfId="54" applyNumberFormat="1" applyFont="1" applyBorder="1" applyAlignment="1">
      <alignment horizontal="right"/>
      <protection/>
    </xf>
    <xf numFmtId="0" fontId="22" fillId="0" borderId="16" xfId="54" applyFont="1" applyBorder="1" applyAlignment="1">
      <alignment horizontal="center"/>
      <protection/>
    </xf>
    <xf numFmtId="1" fontId="21" fillId="0" borderId="16" xfId="54" applyNumberFormat="1" applyFont="1" applyBorder="1" applyAlignment="1">
      <alignment horizontal="center"/>
      <protection/>
    </xf>
    <xf numFmtId="4" fontId="22" fillId="0" borderId="17" xfId="54" applyNumberFormat="1" applyFont="1" applyBorder="1" applyAlignment="1">
      <alignment horizontal="right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27" fillId="0" borderId="19" xfId="54" applyFont="1" applyBorder="1" applyAlignment="1">
      <alignment horizontal="center" vertical="center" wrapText="1"/>
      <protection/>
    </xf>
    <xf numFmtId="0" fontId="27" fillId="0" borderId="20" xfId="54" applyFont="1" applyBorder="1" applyAlignment="1" applyProtection="1">
      <alignment horizontal="center" vertical="center" wrapText="1"/>
      <protection hidden="1"/>
    </xf>
    <xf numFmtId="4" fontId="27" fillId="0" borderId="19" xfId="54" applyNumberFormat="1" applyFont="1" applyBorder="1" applyAlignment="1">
      <alignment horizontal="center" vertical="center" wrapText="1"/>
      <protection/>
    </xf>
    <xf numFmtId="0" fontId="27" fillId="0" borderId="21" xfId="54" applyFont="1" applyBorder="1" applyAlignment="1">
      <alignment horizontal="center" vertical="center" wrapText="1"/>
      <protection/>
    </xf>
    <xf numFmtId="0" fontId="21" fillId="0" borderId="22" xfId="54" applyFont="1" applyBorder="1" applyAlignment="1">
      <alignment horizontal="center"/>
      <protection/>
    </xf>
    <xf numFmtId="0" fontId="22" fillId="0" borderId="22" xfId="54" applyFont="1" applyBorder="1" applyAlignment="1">
      <alignment horizontal="center"/>
      <protection/>
    </xf>
    <xf numFmtId="1" fontId="21" fillId="0" borderId="22" xfId="54" applyNumberFormat="1" applyFont="1" applyBorder="1" applyAlignment="1">
      <alignment horizontal="center"/>
      <protection/>
    </xf>
    <xf numFmtId="167" fontId="23" fillId="0" borderId="22" xfId="0" applyNumberFormat="1" applyFont="1" applyFill="1" applyBorder="1" applyAlignment="1" applyProtection="1">
      <alignment horizontal="center" vertical="top" wrapText="1"/>
      <protection hidden="1"/>
    </xf>
    <xf numFmtId="4" fontId="22" fillId="0" borderId="23" xfId="54" applyNumberFormat="1" applyFont="1" applyBorder="1" applyAlignment="1">
      <alignment horizontal="right"/>
      <protection/>
    </xf>
    <xf numFmtId="0" fontId="21" fillId="0" borderId="24" xfId="54" applyFont="1" applyBorder="1" applyAlignment="1">
      <alignment horizontal="left"/>
      <protection/>
    </xf>
    <xf numFmtId="4" fontId="21" fillId="0" borderId="25" xfId="54" applyNumberFormat="1" applyFont="1" applyBorder="1" applyAlignment="1">
      <alignment horizontal="right"/>
      <protection/>
    </xf>
    <xf numFmtId="4" fontId="21" fillId="0" borderId="22" xfId="54" applyNumberFormat="1" applyFont="1" applyBorder="1" applyAlignment="1">
      <alignment horizontal="center"/>
      <protection/>
    </xf>
    <xf numFmtId="0" fontId="22" fillId="0" borderId="22" xfId="54" applyFont="1" applyBorder="1">
      <alignment/>
      <protection/>
    </xf>
    <xf numFmtId="1" fontId="21" fillId="0" borderId="22" xfId="54" applyNumberFormat="1" applyFont="1" applyBorder="1" applyAlignment="1">
      <alignment horizontal="center" vertical="center"/>
      <protection/>
    </xf>
    <xf numFmtId="4" fontId="21" fillId="0" borderId="22" xfId="54" applyNumberFormat="1" applyFont="1" applyBorder="1" applyAlignment="1">
      <alignment horizontal="center" vertical="center"/>
      <protection/>
    </xf>
    <xf numFmtId="4" fontId="22" fillId="0" borderId="0" xfId="54" applyNumberFormat="1" applyFont="1" applyBorder="1">
      <alignment/>
      <protection/>
    </xf>
    <xf numFmtId="0" fontId="22" fillId="0" borderId="26" xfId="54" applyFont="1" applyBorder="1">
      <alignment/>
      <protection/>
    </xf>
    <xf numFmtId="0" fontId="22" fillId="0" borderId="27" xfId="54" applyFont="1" applyBorder="1">
      <alignment/>
      <protection/>
    </xf>
    <xf numFmtId="0" fontId="22" fillId="0" borderId="28" xfId="54" applyFont="1" applyBorder="1">
      <alignment/>
      <protection/>
    </xf>
    <xf numFmtId="0" fontId="30" fillId="0" borderId="11" xfId="54" applyFont="1" applyBorder="1" applyAlignment="1">
      <alignment horizontal="left" vertical="top"/>
      <protection/>
    </xf>
    <xf numFmtId="0" fontId="30" fillId="0" borderId="12" xfId="54" applyFont="1" applyBorder="1" applyAlignment="1">
      <alignment horizontal="left" vertical="top"/>
      <protection/>
    </xf>
    <xf numFmtId="0" fontId="25" fillId="0" borderId="0" xfId="54" applyFont="1" applyBorder="1" applyAlignment="1">
      <alignment horizontal="center"/>
      <protection/>
    </xf>
    <xf numFmtId="0" fontId="22" fillId="0" borderId="11" xfId="0" applyFont="1" applyBorder="1" applyAlignment="1">
      <alignment horizontal="left"/>
    </xf>
    <xf numFmtId="0" fontId="20" fillId="0" borderId="0" xfId="0" applyFont="1" applyAlignment="1" applyProtection="1">
      <alignment horizontal="left" vertical="center" wrapText="1" inden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4" fontId="20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49" fillId="0" borderId="0" xfId="42" applyFont="1" applyAlignment="1" applyProtection="1">
      <alignment horizontal="right" vertical="center"/>
      <protection/>
    </xf>
    <xf numFmtId="4" fontId="49" fillId="0" borderId="0" xfId="42" applyNumberFormat="1" applyFont="1" applyAlignment="1" applyProtection="1">
      <alignment horizontal="right" vertical="center"/>
      <protection hidden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2" xfId="54" applyFont="1" applyBorder="1" applyAlignment="1">
      <alignment horizontal="left"/>
      <protection/>
    </xf>
    <xf numFmtId="0" fontId="22" fillId="0" borderId="29" xfId="54" applyFont="1" applyBorder="1">
      <alignment/>
      <protection/>
    </xf>
    <xf numFmtId="0" fontId="21" fillId="0" borderId="24" xfId="54" applyFont="1" applyBorder="1">
      <alignment/>
      <protection/>
    </xf>
    <xf numFmtId="4" fontId="21" fillId="0" borderId="24" xfId="54" applyNumberFormat="1" applyFont="1" applyBorder="1" applyAlignment="1">
      <alignment horizontal="right"/>
      <protection/>
    </xf>
    <xf numFmtId="4" fontId="21" fillId="0" borderId="21" xfId="0" applyNumberFormat="1" applyFont="1" applyFill="1" applyBorder="1" applyAlignment="1">
      <alignment horizontal="center" vertical="center"/>
    </xf>
    <xf numFmtId="0" fontId="25" fillId="0" borderId="0" xfId="54" applyFont="1" applyAlignment="1">
      <alignment/>
      <protection/>
    </xf>
    <xf numFmtId="0" fontId="25" fillId="0" borderId="0" xfId="54" applyFont="1" applyBorder="1" applyAlignment="1">
      <alignment/>
      <protection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40" fillId="0" borderId="0" xfId="0" applyNumberFormat="1" applyFont="1" applyFill="1" applyBorder="1" applyAlignment="1" applyProtection="1">
      <alignment horizontal="lef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center" wrapText="1" indent="1"/>
      <protection hidden="1"/>
    </xf>
    <xf numFmtId="0" fontId="0" fillId="0" borderId="0" xfId="0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25" borderId="11" xfId="0" applyFont="1" applyFill="1" applyBorder="1" applyAlignment="1">
      <alignment/>
    </xf>
    <xf numFmtId="0" fontId="50" fillId="25" borderId="11" xfId="0" applyFont="1" applyFill="1" applyBorder="1" applyAlignment="1">
      <alignment horizontal="right"/>
    </xf>
    <xf numFmtId="0" fontId="50" fillId="25" borderId="30" xfId="0" applyFont="1" applyFill="1" applyBorder="1" applyAlignment="1">
      <alignment/>
    </xf>
    <xf numFmtId="0" fontId="50" fillId="25" borderId="30" xfId="0" applyFont="1" applyFill="1" applyBorder="1" applyAlignment="1">
      <alignment horizontal="right"/>
    </xf>
    <xf numFmtId="0" fontId="50" fillId="0" borderId="11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31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30" xfId="0" applyFont="1" applyBorder="1" applyAlignment="1">
      <alignment/>
    </xf>
    <xf numFmtId="0" fontId="50" fillId="0" borderId="30" xfId="0" applyFont="1" applyBorder="1" applyAlignment="1">
      <alignment horizontal="right"/>
    </xf>
    <xf numFmtId="0" fontId="50" fillId="25" borderId="31" xfId="0" applyFont="1" applyFill="1" applyBorder="1" applyAlignment="1">
      <alignment/>
    </xf>
    <xf numFmtId="0" fontId="50" fillId="25" borderId="31" xfId="0" applyFont="1" applyFill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1" fillId="0" borderId="11" xfId="54" applyFont="1" applyBorder="1" applyAlignment="1">
      <alignment horizontal="center"/>
      <protection/>
    </xf>
    <xf numFmtId="4" fontId="51" fillId="0" borderId="11" xfId="54" applyNumberFormat="1" applyFont="1" applyBorder="1" applyAlignment="1">
      <alignment horizontal="center"/>
      <protection/>
    </xf>
    <xf numFmtId="0" fontId="22" fillId="26" borderId="32" xfId="54" applyFont="1" applyFill="1" applyBorder="1">
      <alignment/>
      <protection/>
    </xf>
    <xf numFmtId="0" fontId="21" fillId="26" borderId="33" xfId="54" applyFont="1" applyFill="1" applyBorder="1">
      <alignment/>
      <protection/>
    </xf>
    <xf numFmtId="4" fontId="21" fillId="26" borderId="33" xfId="54" applyNumberFormat="1" applyFont="1" applyFill="1" applyBorder="1">
      <alignment/>
      <protection/>
    </xf>
    <xf numFmtId="4" fontId="21" fillId="26" borderId="34" xfId="54" applyNumberFormat="1" applyFont="1" applyFill="1" applyBorder="1">
      <alignment/>
      <protection/>
    </xf>
    <xf numFmtId="4" fontId="21" fillId="26" borderId="21" xfId="54" applyNumberFormat="1" applyFont="1" applyFill="1" applyBorder="1" applyAlignment="1">
      <alignment horizontal="center" vertical="center"/>
      <protection/>
    </xf>
    <xf numFmtId="4" fontId="51" fillId="26" borderId="34" xfId="54" applyNumberFormat="1" applyFont="1" applyFill="1" applyBorder="1">
      <alignment/>
      <protection/>
    </xf>
    <xf numFmtId="0" fontId="38" fillId="0" borderId="0" xfId="42" applyNumberFormat="1" applyFont="1" applyFill="1" applyBorder="1" applyAlignment="1" applyProtection="1">
      <alignment horizontal="left" vertical="top"/>
      <protection/>
    </xf>
    <xf numFmtId="4" fontId="21" fillId="0" borderId="0" xfId="0" applyNumberFormat="1" applyFont="1" applyAlignment="1" applyProtection="1">
      <alignment horizontal="right" vertical="center"/>
      <protection hidden="1"/>
    </xf>
    <xf numFmtId="0" fontId="43" fillId="0" borderId="0" xfId="0" applyFont="1" applyAlignment="1">
      <alignment horizontal="center"/>
    </xf>
    <xf numFmtId="0" fontId="50" fillId="0" borderId="22" xfId="0" applyFont="1" applyBorder="1" applyAlignment="1">
      <alignment horizontal="left" vertical="center" wrapText="1"/>
    </xf>
    <xf numFmtId="0" fontId="50" fillId="25" borderId="35" xfId="0" applyFont="1" applyFill="1" applyBorder="1" applyAlignment="1">
      <alignment/>
    </xf>
    <xf numFmtId="0" fontId="50" fillId="25" borderId="25" xfId="0" applyFont="1" applyFill="1" applyBorder="1" applyAlignment="1">
      <alignment/>
    </xf>
    <xf numFmtId="0" fontId="50" fillId="25" borderId="27" xfId="0" applyFont="1" applyFill="1" applyBorder="1" applyAlignment="1">
      <alignment/>
    </xf>
    <xf numFmtId="0" fontId="50" fillId="25" borderId="15" xfId="0" applyFont="1" applyFill="1" applyBorder="1" applyAlignment="1">
      <alignment/>
    </xf>
    <xf numFmtId="0" fontId="50" fillId="25" borderId="36" xfId="0" applyFont="1" applyFill="1" applyBorder="1" applyAlignment="1">
      <alignment/>
    </xf>
    <xf numFmtId="0" fontId="50" fillId="25" borderId="34" xfId="0" applyFont="1" applyFill="1" applyBorder="1" applyAlignment="1">
      <alignment/>
    </xf>
    <xf numFmtId="0" fontId="50" fillId="0" borderId="35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34" xfId="0" applyFont="1" applyBorder="1" applyAlignment="1">
      <alignment/>
    </xf>
    <xf numFmtId="0" fontId="50" fillId="27" borderId="11" xfId="0" applyFont="1" applyFill="1" applyBorder="1" applyAlignment="1">
      <alignment/>
    </xf>
    <xf numFmtId="0" fontId="50" fillId="27" borderId="35" xfId="0" applyFont="1" applyFill="1" applyBorder="1" applyAlignment="1">
      <alignment/>
    </xf>
    <xf numFmtId="0" fontId="50" fillId="27" borderId="31" xfId="0" applyFont="1" applyFill="1" applyBorder="1" applyAlignment="1">
      <alignment/>
    </xf>
    <xf numFmtId="0" fontId="50" fillId="27" borderId="31" xfId="0" applyFont="1" applyFill="1" applyBorder="1" applyAlignment="1">
      <alignment horizontal="right"/>
    </xf>
    <xf numFmtId="0" fontId="50" fillId="27" borderId="25" xfId="0" applyFont="1" applyFill="1" applyBorder="1" applyAlignment="1">
      <alignment/>
    </xf>
    <xf numFmtId="0" fontId="50" fillId="27" borderId="36" xfId="0" applyFont="1" applyFill="1" applyBorder="1" applyAlignment="1">
      <alignment/>
    </xf>
    <xf numFmtId="0" fontId="50" fillId="27" borderId="30" xfId="0" applyFont="1" applyFill="1" applyBorder="1" applyAlignment="1">
      <alignment/>
    </xf>
    <xf numFmtId="0" fontId="50" fillId="27" borderId="30" xfId="0" applyFont="1" applyFill="1" applyBorder="1" applyAlignment="1">
      <alignment horizontal="right"/>
    </xf>
    <xf numFmtId="0" fontId="50" fillId="27" borderId="34" xfId="0" applyFont="1" applyFill="1" applyBorder="1" applyAlignment="1">
      <alignment/>
    </xf>
    <xf numFmtId="2" fontId="51" fillId="0" borderId="11" xfId="54" applyNumberFormat="1" applyFont="1" applyBorder="1" applyAlignment="1">
      <alignment horizontal="center"/>
      <protection/>
    </xf>
    <xf numFmtId="0" fontId="25" fillId="0" borderId="0" xfId="54" applyFont="1" applyBorder="1" applyAlignment="1">
      <alignment horizontal="center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21" fillId="0" borderId="0" xfId="54" applyFont="1" applyFill="1" applyBorder="1" applyAlignment="1">
      <alignment horizontal="center"/>
      <protection/>
    </xf>
    <xf numFmtId="0" fontId="25" fillId="0" borderId="37" xfId="54" applyFont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/>
      <protection/>
    </xf>
    <xf numFmtId="0" fontId="25" fillId="0" borderId="38" xfId="54" applyFont="1" applyBorder="1" applyAlignment="1">
      <alignment horizontal="center" vertical="center"/>
      <protection/>
    </xf>
    <xf numFmtId="0" fontId="22" fillId="0" borderId="11" xfId="54" applyFont="1" applyBorder="1" applyAlignment="1" applyProtection="1">
      <alignment horizontal="left" wrapText="1"/>
      <protection hidden="1"/>
    </xf>
    <xf numFmtId="0" fontId="35" fillId="0" borderId="0" xfId="0" applyFont="1" applyBorder="1" applyAlignment="1">
      <alignment horizontal="left"/>
    </xf>
    <xf numFmtId="0" fontId="35" fillId="0" borderId="0" xfId="54" applyFont="1" applyBorder="1" applyAlignment="1">
      <alignment horizontal="left"/>
      <protection/>
    </xf>
    <xf numFmtId="0" fontId="51" fillId="0" borderId="0" xfId="54" applyFont="1" applyBorder="1" applyAlignment="1">
      <alignment horizontal="center"/>
      <protection/>
    </xf>
    <xf numFmtId="0" fontId="21" fillId="26" borderId="39" xfId="54" applyFont="1" applyFill="1" applyBorder="1" applyAlignment="1">
      <alignment horizontal="center" vertical="center"/>
      <protection/>
    </xf>
    <xf numFmtId="0" fontId="21" fillId="26" borderId="40" xfId="54" applyFont="1" applyFill="1" applyBorder="1" applyAlignment="1">
      <alignment horizontal="center" vertical="center"/>
      <protection/>
    </xf>
    <xf numFmtId="0" fontId="21" fillId="26" borderId="41" xfId="54" applyFont="1" applyFill="1" applyBorder="1" applyAlignment="1">
      <alignment horizontal="center" vertical="center"/>
      <protection/>
    </xf>
    <xf numFmtId="0" fontId="25" fillId="0" borderId="39" xfId="54" applyFont="1" applyFill="1" applyBorder="1" applyAlignment="1">
      <alignment horizontal="center"/>
      <protection/>
    </xf>
    <xf numFmtId="0" fontId="25" fillId="0" borderId="40" xfId="54" applyFont="1" applyFill="1" applyBorder="1" applyAlignment="1">
      <alignment horizontal="center"/>
      <protection/>
    </xf>
    <xf numFmtId="0" fontId="25" fillId="0" borderId="42" xfId="54" applyFont="1" applyFill="1" applyBorder="1" applyAlignment="1">
      <alignment horizontal="center"/>
      <protection/>
    </xf>
    <xf numFmtId="0" fontId="22" fillId="0" borderId="11" xfId="54" applyFont="1" applyBorder="1" applyAlignment="1" applyProtection="1">
      <alignment horizontal="left"/>
      <protection hidden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textRotation="90"/>
    </xf>
    <xf numFmtId="0" fontId="52" fillId="0" borderId="43" xfId="0" applyFont="1" applyBorder="1" applyAlignment="1">
      <alignment horizontal="center" vertical="center" textRotation="90"/>
    </xf>
    <xf numFmtId="0" fontId="52" fillId="0" borderId="44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textRotation="90"/>
    </xf>
    <xf numFmtId="0" fontId="52" fillId="0" borderId="37" xfId="0" applyFont="1" applyBorder="1" applyAlignment="1">
      <alignment horizontal="center" vertical="center" textRotation="90"/>
    </xf>
    <xf numFmtId="0" fontId="4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-5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57150</xdr:rowOff>
    </xdr:from>
    <xdr:to>
      <xdr:col>7</xdr:col>
      <xdr:colOff>714375</xdr:colOff>
      <xdr:row>5</xdr:row>
      <xdr:rowOff>190500</xdr:rowOff>
    </xdr:to>
    <xdr:pic>
      <xdr:nvPicPr>
        <xdr:cNvPr id="1" name="Рисунок 4" descr="Standa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266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36</xdr:row>
      <xdr:rowOff>28575</xdr:rowOff>
    </xdr:from>
    <xdr:to>
      <xdr:col>2</xdr:col>
      <xdr:colOff>2019300</xdr:colOff>
      <xdr:row>36</xdr:row>
      <xdr:rowOff>1247775</xdr:rowOff>
    </xdr:to>
    <xdr:pic>
      <xdr:nvPicPr>
        <xdr:cNvPr id="1" name="Рисунок 1" descr="T 70_50 raz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4583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35</xdr:row>
      <xdr:rowOff>95250</xdr:rowOff>
    </xdr:from>
    <xdr:to>
      <xdr:col>2</xdr:col>
      <xdr:colOff>2105025</xdr:colOff>
      <xdr:row>35</xdr:row>
      <xdr:rowOff>1400175</xdr:rowOff>
    </xdr:to>
    <xdr:pic>
      <xdr:nvPicPr>
        <xdr:cNvPr id="2" name="Рисунок 5" descr="E:\Рабочая папка\Работа\Краснодар\Алькон\Производство\Отрисовка для 1С\Standart 600 на 600 вчистую\T 70_60 raz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8105775"/>
          <a:ext cx="1571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5</xdr:row>
      <xdr:rowOff>152400</xdr:rowOff>
    </xdr:from>
    <xdr:to>
      <xdr:col>2</xdr:col>
      <xdr:colOff>2257425</xdr:colOff>
      <xdr:row>16</xdr:row>
      <xdr:rowOff>85725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1924050"/>
          <a:ext cx="18002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19</xdr:row>
      <xdr:rowOff>38100</xdr:rowOff>
    </xdr:from>
    <xdr:to>
      <xdr:col>2</xdr:col>
      <xdr:colOff>2343150</xdr:colOff>
      <xdr:row>28</xdr:row>
      <xdr:rowOff>171450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4657725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nvf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160" zoomScaleSheetLayoutView="160" zoomScalePageLayoutView="0" workbookViewId="0" topLeftCell="A16">
      <selection activeCell="G24" sqref="G24"/>
    </sheetView>
  </sheetViews>
  <sheetFormatPr defaultColWidth="9.140625" defaultRowHeight="15"/>
  <cols>
    <col min="1" max="1" width="5.57421875" style="1" bestFit="1" customWidth="1"/>
    <col min="2" max="2" width="39.28125" style="1" customWidth="1"/>
    <col min="3" max="3" width="12.421875" style="1" customWidth="1"/>
    <col min="4" max="4" width="7.140625" style="1" customWidth="1"/>
    <col min="5" max="6" width="9.421875" style="1" customWidth="1"/>
    <col min="7" max="7" width="11.140625" style="15" customWidth="1"/>
    <col min="8" max="8" width="16.57421875" style="1" customWidth="1"/>
    <col min="9" max="16384" width="9.140625" style="1" customWidth="1"/>
  </cols>
  <sheetData>
    <row r="1" spans="1:7" s="64" customFormat="1" ht="15.75">
      <c r="A1" s="73"/>
      <c r="B1" s="74"/>
      <c r="G1" s="65"/>
    </row>
    <row r="2" spans="1:7" s="64" customFormat="1" ht="15.75">
      <c r="A2" s="73" t="s">
        <v>65</v>
      </c>
      <c r="B2" s="74"/>
      <c r="G2" s="65"/>
    </row>
    <row r="3" spans="1:8" s="61" customFormat="1" ht="15">
      <c r="A3" s="75" t="s">
        <v>79</v>
      </c>
      <c r="B3" s="76"/>
      <c r="C3" s="58"/>
      <c r="D3" s="59"/>
      <c r="E3" s="59"/>
      <c r="F3" s="60"/>
      <c r="G3" s="60"/>
      <c r="H3"/>
    </row>
    <row r="4" spans="1:9" s="61" customFormat="1" ht="18">
      <c r="A4" s="75" t="s">
        <v>68</v>
      </c>
      <c r="B4" s="76"/>
      <c r="C4" s="58"/>
      <c r="D4" s="59"/>
      <c r="E4" s="59"/>
      <c r="F4" s="60"/>
      <c r="G4" s="60"/>
      <c r="H4" s="62"/>
      <c r="I4" s="59"/>
    </row>
    <row r="5" spans="1:9" s="61" customFormat="1" ht="18">
      <c r="A5" s="102" t="s">
        <v>66</v>
      </c>
      <c r="B5" s="77"/>
      <c r="C5" s="58"/>
      <c r="D5" s="59"/>
      <c r="E5" s="59"/>
      <c r="F5" s="60"/>
      <c r="G5" s="60"/>
      <c r="H5" s="63"/>
      <c r="I5" s="59"/>
    </row>
    <row r="6" spans="1:8" s="61" customFormat="1" ht="15.75">
      <c r="A6" s="130" t="s">
        <v>31</v>
      </c>
      <c r="B6" s="130"/>
      <c r="C6" s="58"/>
      <c r="D6" s="59"/>
      <c r="E6" s="59"/>
      <c r="F6" s="60"/>
      <c r="G6" s="103"/>
      <c r="H6" s="59"/>
    </row>
    <row r="7" spans="1:8" s="16" customFormat="1" ht="15.75">
      <c r="A7" s="136" t="s">
        <v>67</v>
      </c>
      <c r="B7" s="136"/>
      <c r="C7" s="71"/>
      <c r="D7" s="71"/>
      <c r="E7" s="71"/>
      <c r="F7" s="71"/>
      <c r="G7" s="103" t="s">
        <v>80</v>
      </c>
      <c r="H7" s="71"/>
    </row>
    <row r="8" spans="1:8" s="16" customFormat="1" ht="15">
      <c r="A8" s="137"/>
      <c r="B8" s="137"/>
      <c r="C8" s="72"/>
      <c r="D8" s="72"/>
      <c r="E8" s="72"/>
      <c r="F8" s="72"/>
      <c r="G8" s="72"/>
      <c r="H8" s="72"/>
    </row>
    <row r="9" spans="1:8" s="16" customFormat="1" ht="15">
      <c r="A9" s="56"/>
      <c r="B9" s="56"/>
      <c r="C9" s="56"/>
      <c r="D9" s="56"/>
      <c r="E9" s="56"/>
      <c r="F9" s="56"/>
      <c r="G9" s="56"/>
      <c r="H9" s="56"/>
    </row>
    <row r="10" spans="1:8" s="16" customFormat="1" ht="15">
      <c r="A10" s="128" t="s">
        <v>27</v>
      </c>
      <c r="B10" s="128"/>
      <c r="C10" s="128"/>
      <c r="D10" s="128"/>
      <c r="E10" s="128"/>
      <c r="F10" s="128"/>
      <c r="G10" s="128"/>
      <c r="H10" s="128"/>
    </row>
    <row r="11" spans="1:8" s="16" customFormat="1" ht="34.5" customHeight="1">
      <c r="A11" s="129" t="s">
        <v>28</v>
      </c>
      <c r="B11" s="129"/>
      <c r="C11" s="129"/>
      <c r="D11" s="129"/>
      <c r="E11" s="129"/>
      <c r="F11" s="129"/>
      <c r="G11" s="129"/>
      <c r="H11" s="129"/>
    </row>
    <row r="12" spans="1:8" ht="15">
      <c r="A12" s="2"/>
      <c r="B12" s="2"/>
      <c r="C12" s="2"/>
      <c r="D12" s="2"/>
      <c r="E12" s="2"/>
      <c r="F12" s="2"/>
      <c r="G12" s="24"/>
      <c r="H12" s="2"/>
    </row>
    <row r="13" spans="1:8" ht="15.75">
      <c r="A13" s="138" t="s">
        <v>69</v>
      </c>
      <c r="B13" s="138"/>
      <c r="C13" s="138"/>
      <c r="D13" s="138"/>
      <c r="E13" s="138"/>
      <c r="F13" s="138"/>
      <c r="G13" s="138"/>
      <c r="H13" s="138"/>
    </row>
    <row r="14" spans="1:8" s="20" customFormat="1" ht="15">
      <c r="A14" s="132" t="s">
        <v>3</v>
      </c>
      <c r="B14" s="133"/>
      <c r="C14" s="134"/>
      <c r="D14" s="17"/>
      <c r="E14" s="18"/>
      <c r="F14" s="19"/>
      <c r="G14" s="25"/>
      <c r="H14" s="19"/>
    </row>
    <row r="15" spans="1:8" ht="15.75">
      <c r="A15" s="54"/>
      <c r="B15" s="135" t="s">
        <v>13</v>
      </c>
      <c r="C15" s="135"/>
      <c r="D15" s="21">
        <v>0.9</v>
      </c>
      <c r="E15" s="3"/>
      <c r="F15" s="4"/>
      <c r="G15" s="26"/>
      <c r="H15" s="4"/>
    </row>
    <row r="16" spans="1:8" ht="15.75">
      <c r="A16" s="54"/>
      <c r="B16" s="135" t="s">
        <v>14</v>
      </c>
      <c r="C16" s="135"/>
      <c r="D16" s="21">
        <v>1.1</v>
      </c>
      <c r="E16" s="3"/>
      <c r="F16" s="4"/>
      <c r="G16" s="26"/>
      <c r="H16" s="4"/>
    </row>
    <row r="17" spans="1:8" ht="18">
      <c r="A17" s="54"/>
      <c r="B17" s="145" t="s">
        <v>17</v>
      </c>
      <c r="C17" s="145"/>
      <c r="D17" s="21">
        <v>5000</v>
      </c>
      <c r="E17" s="3"/>
      <c r="F17" s="4"/>
      <c r="G17" s="26"/>
      <c r="H17" s="4"/>
    </row>
    <row r="18" spans="1:8" ht="15.75">
      <c r="A18" s="54"/>
      <c r="B18" s="145" t="s">
        <v>15</v>
      </c>
      <c r="C18" s="145"/>
      <c r="D18" s="5">
        <f>ROUND(D17/(D16*D15),0)</f>
        <v>5051</v>
      </c>
      <c r="E18" s="3"/>
      <c r="F18" s="4"/>
      <c r="G18" s="26"/>
      <c r="H18" s="4"/>
    </row>
    <row r="19" spans="1:8" ht="16.5" thickBot="1">
      <c r="A19" s="55"/>
      <c r="B19" s="6"/>
      <c r="C19" s="6"/>
      <c r="D19" s="7"/>
      <c r="E19" s="8"/>
      <c r="F19" s="4"/>
      <c r="G19" s="27"/>
      <c r="H19" s="8"/>
    </row>
    <row r="20" spans="1:9" ht="15.75" thickBot="1">
      <c r="A20" s="142" t="s">
        <v>4</v>
      </c>
      <c r="B20" s="143"/>
      <c r="C20" s="143"/>
      <c r="D20" s="143"/>
      <c r="E20" s="143"/>
      <c r="F20" s="143"/>
      <c r="G20" s="143"/>
      <c r="H20" s="144"/>
      <c r="I20" s="9"/>
    </row>
    <row r="21" spans="1:8" s="20" customFormat="1" ht="48" thickBot="1">
      <c r="A21" s="34" t="s">
        <v>5</v>
      </c>
      <c r="B21" s="35" t="s">
        <v>0</v>
      </c>
      <c r="C21" s="35" t="s">
        <v>19</v>
      </c>
      <c r="D21" s="35" t="s">
        <v>1</v>
      </c>
      <c r="E21" s="35" t="s">
        <v>6</v>
      </c>
      <c r="F21" s="36" t="s">
        <v>18</v>
      </c>
      <c r="G21" s="37" t="s">
        <v>21</v>
      </c>
      <c r="H21" s="38" t="s">
        <v>20</v>
      </c>
    </row>
    <row r="22" spans="1:8" ht="15.75">
      <c r="A22" s="51">
        <v>1</v>
      </c>
      <c r="B22" s="57" t="s">
        <v>29</v>
      </c>
      <c r="C22" s="94" t="s">
        <v>59</v>
      </c>
      <c r="D22" s="31" t="s">
        <v>7</v>
      </c>
      <c r="E22" s="32">
        <f>D16*D18</f>
        <v>5556.1</v>
      </c>
      <c r="F22" s="32"/>
      <c r="G22" s="127">
        <v>110</v>
      </c>
      <c r="H22" s="33">
        <f aca="true" t="shared" si="0" ref="H22:H29">E22*G22</f>
        <v>611171</v>
      </c>
    </row>
    <row r="23" spans="1:8" ht="15.75">
      <c r="A23" s="52">
        <v>2</v>
      </c>
      <c r="B23" s="57" t="s">
        <v>70</v>
      </c>
      <c r="C23" s="94" t="s">
        <v>42</v>
      </c>
      <c r="D23" s="23" t="s">
        <v>8</v>
      </c>
      <c r="E23" s="11">
        <f>ROUND(E22/3,0)</f>
        <v>1852</v>
      </c>
      <c r="F23" s="11"/>
      <c r="G23" s="95">
        <v>40</v>
      </c>
      <c r="H23" s="30">
        <f t="shared" si="0"/>
        <v>74080</v>
      </c>
    </row>
    <row r="24" spans="1:8" ht="15.75">
      <c r="A24" s="51">
        <v>3</v>
      </c>
      <c r="B24" s="57" t="s">
        <v>71</v>
      </c>
      <c r="C24" s="94" t="s">
        <v>49</v>
      </c>
      <c r="D24" s="23" t="s">
        <v>8</v>
      </c>
      <c r="E24" s="11">
        <f>E23*2</f>
        <v>3704</v>
      </c>
      <c r="F24" s="11"/>
      <c r="G24" s="95">
        <v>26</v>
      </c>
      <c r="H24" s="30">
        <f t="shared" si="0"/>
        <v>96304</v>
      </c>
    </row>
    <row r="25" spans="1:8" ht="15.75">
      <c r="A25" s="52">
        <v>4</v>
      </c>
      <c r="B25" s="57" t="s">
        <v>24</v>
      </c>
      <c r="C25" s="10" t="s">
        <v>72</v>
      </c>
      <c r="D25" s="23" t="s">
        <v>8</v>
      </c>
      <c r="E25" s="11">
        <f>E23</f>
        <v>1852</v>
      </c>
      <c r="F25" s="11"/>
      <c r="G25" s="28">
        <v>10</v>
      </c>
      <c r="H25" s="30">
        <f t="shared" si="0"/>
        <v>18520</v>
      </c>
    </row>
    <row r="26" spans="1:8" ht="15.75">
      <c r="A26" s="51">
        <v>5</v>
      </c>
      <c r="B26" s="57" t="s">
        <v>25</v>
      </c>
      <c r="C26" s="10" t="s">
        <v>73</v>
      </c>
      <c r="D26" s="23" t="s">
        <v>8</v>
      </c>
      <c r="E26" s="11">
        <f>E24</f>
        <v>3704</v>
      </c>
      <c r="F26" s="11"/>
      <c r="G26" s="28">
        <v>6</v>
      </c>
      <c r="H26" s="30">
        <f t="shared" si="0"/>
        <v>22224</v>
      </c>
    </row>
    <row r="27" spans="1:8" s="14" customFormat="1" ht="15.75">
      <c r="A27" s="52">
        <v>6</v>
      </c>
      <c r="B27" s="22" t="s">
        <v>26</v>
      </c>
      <c r="C27" s="10" t="s">
        <v>74</v>
      </c>
      <c r="D27" s="23" t="s">
        <v>2</v>
      </c>
      <c r="E27" s="11">
        <f>E28*2</f>
        <v>20204</v>
      </c>
      <c r="F27" s="13"/>
      <c r="G27" s="28">
        <v>5.5</v>
      </c>
      <c r="H27" s="30">
        <f t="shared" si="0"/>
        <v>111122</v>
      </c>
    </row>
    <row r="28" spans="1:8" ht="15.75">
      <c r="A28" s="51">
        <v>7</v>
      </c>
      <c r="B28" s="22" t="s">
        <v>30</v>
      </c>
      <c r="C28" s="10" t="s">
        <v>75</v>
      </c>
      <c r="D28" s="23" t="s">
        <v>8</v>
      </c>
      <c r="E28" s="12">
        <f>D18*2</f>
        <v>10102</v>
      </c>
      <c r="F28" s="13"/>
      <c r="G28" s="28">
        <v>35</v>
      </c>
      <c r="H28" s="30">
        <f>E28*G28</f>
        <v>353570</v>
      </c>
    </row>
    <row r="29" spans="1:8" s="14" customFormat="1" ht="16.5" thickBot="1">
      <c r="A29" s="53">
        <v>8</v>
      </c>
      <c r="B29" s="66" t="s">
        <v>77</v>
      </c>
      <c r="C29" s="39" t="s">
        <v>76</v>
      </c>
      <c r="D29" s="40" t="s">
        <v>2</v>
      </c>
      <c r="E29" s="41">
        <f>D18*4</f>
        <v>20204</v>
      </c>
      <c r="F29" s="42"/>
      <c r="G29" s="46">
        <v>4</v>
      </c>
      <c r="H29" s="43">
        <f t="shared" si="0"/>
        <v>80816</v>
      </c>
    </row>
    <row r="30" spans="1:8" ht="15.75">
      <c r="A30" s="67"/>
      <c r="B30" s="44" t="s">
        <v>60</v>
      </c>
      <c r="C30" s="44"/>
      <c r="D30" s="44"/>
      <c r="E30" s="68"/>
      <c r="F30" s="68"/>
      <c r="G30" s="69" t="s">
        <v>9</v>
      </c>
      <c r="H30" s="45">
        <f>SUM(H22:H29)</f>
        <v>1367807</v>
      </c>
    </row>
    <row r="31" spans="1:8" ht="19.5" thickBot="1">
      <c r="A31" s="96"/>
      <c r="B31" s="97" t="s">
        <v>78</v>
      </c>
      <c r="C31" s="97"/>
      <c r="D31" s="97"/>
      <c r="E31" s="97"/>
      <c r="F31" s="97"/>
      <c r="G31" s="98"/>
      <c r="H31" s="101">
        <f>H30/D17</f>
        <v>273.5614</v>
      </c>
    </row>
    <row r="32" spans="2:9" ht="16.5" thickBot="1">
      <c r="B32" s="131"/>
      <c r="C32" s="131"/>
      <c r="D32" s="131"/>
      <c r="E32" s="131"/>
      <c r="F32" s="131"/>
      <c r="G32" s="131"/>
      <c r="H32" s="131"/>
      <c r="I32" s="131"/>
    </row>
    <row r="33" spans="1:9" ht="15.75" thickBot="1">
      <c r="A33" s="142" t="s">
        <v>10</v>
      </c>
      <c r="B33" s="143"/>
      <c r="C33" s="143"/>
      <c r="D33" s="143"/>
      <c r="E33" s="143"/>
      <c r="F33" s="143"/>
      <c r="G33" s="143"/>
      <c r="H33" s="144"/>
      <c r="I33" s="9"/>
    </row>
    <row r="34" spans="1:8" ht="15.75">
      <c r="A34" s="52">
        <v>9</v>
      </c>
      <c r="B34" s="22" t="s">
        <v>11</v>
      </c>
      <c r="C34" s="10" t="s">
        <v>12</v>
      </c>
      <c r="D34" s="23" t="s">
        <v>8</v>
      </c>
      <c r="E34" s="11">
        <f>E23*2+E24*2</f>
        <v>11112</v>
      </c>
      <c r="F34" s="29">
        <v>500</v>
      </c>
      <c r="G34" s="28">
        <v>3.5</v>
      </c>
      <c r="H34" s="30">
        <f>E34*G34</f>
        <v>38892</v>
      </c>
    </row>
    <row r="35" spans="1:8" ht="15.75">
      <c r="A35" s="52">
        <v>10</v>
      </c>
      <c r="B35" s="22" t="s">
        <v>11</v>
      </c>
      <c r="C35" s="10" t="s">
        <v>16</v>
      </c>
      <c r="D35" s="23" t="s">
        <v>8</v>
      </c>
      <c r="E35" s="11">
        <f>D18*18</f>
        <v>90918</v>
      </c>
      <c r="F35" s="29">
        <v>500</v>
      </c>
      <c r="G35" s="28">
        <v>3.5</v>
      </c>
      <c r="H35" s="30">
        <f>E35*G35</f>
        <v>318213</v>
      </c>
    </row>
    <row r="36" spans="1:8" ht="16.5" thickBot="1">
      <c r="A36" s="53">
        <v>11</v>
      </c>
      <c r="B36" s="47" t="s">
        <v>22</v>
      </c>
      <c r="C36" s="10" t="s">
        <v>23</v>
      </c>
      <c r="D36" s="40" t="s">
        <v>8</v>
      </c>
      <c r="E36" s="48">
        <f>E23*2+E24</f>
        <v>7408</v>
      </c>
      <c r="F36" s="48">
        <v>300</v>
      </c>
      <c r="G36" s="49">
        <v>20</v>
      </c>
      <c r="H36" s="43">
        <f>E36*G36</f>
        <v>148160</v>
      </c>
    </row>
    <row r="37" spans="1:8" ht="15.75">
      <c r="A37" s="67"/>
      <c r="B37" s="44" t="s">
        <v>61</v>
      </c>
      <c r="C37" s="44"/>
      <c r="D37" s="44"/>
      <c r="E37" s="68"/>
      <c r="F37" s="68"/>
      <c r="G37" s="69" t="s">
        <v>9</v>
      </c>
      <c r="H37" s="45">
        <f>SUM(H34:H36)</f>
        <v>505265</v>
      </c>
    </row>
    <row r="38" spans="1:8" ht="19.5" thickBot="1">
      <c r="A38" s="96"/>
      <c r="B38" s="97" t="s">
        <v>62</v>
      </c>
      <c r="C38" s="97"/>
      <c r="D38" s="97"/>
      <c r="E38" s="97"/>
      <c r="F38" s="97"/>
      <c r="G38" s="98"/>
      <c r="H38" s="99">
        <f>SUM(H34:H36)/D17</f>
        <v>101.053</v>
      </c>
    </row>
    <row r="39" spans="2:9" ht="16.5" thickBot="1">
      <c r="B39" s="131"/>
      <c r="C39" s="131"/>
      <c r="D39" s="131"/>
      <c r="E39" s="131"/>
      <c r="F39" s="131"/>
      <c r="G39" s="131"/>
      <c r="H39" s="131"/>
      <c r="I39" s="131"/>
    </row>
    <row r="40" spans="1:8" ht="16.5" thickBot="1">
      <c r="A40" s="146" t="s">
        <v>63</v>
      </c>
      <c r="B40" s="147"/>
      <c r="C40" s="147"/>
      <c r="D40" s="147"/>
      <c r="E40" s="147"/>
      <c r="F40" s="147"/>
      <c r="G40" s="69" t="s">
        <v>9</v>
      </c>
      <c r="H40" s="70">
        <f>H30+H37</f>
        <v>1873072</v>
      </c>
    </row>
    <row r="41" spans="1:8" ht="19.5" thickBot="1">
      <c r="A41" s="139" t="s">
        <v>64</v>
      </c>
      <c r="B41" s="140"/>
      <c r="C41" s="140"/>
      <c r="D41" s="140"/>
      <c r="E41" s="140"/>
      <c r="F41" s="140"/>
      <c r="G41" s="141"/>
      <c r="H41" s="100">
        <f>H31+H38</f>
        <v>374.6144</v>
      </c>
    </row>
    <row r="42" spans="1:8" ht="15">
      <c r="A42" s="9"/>
      <c r="B42" s="9"/>
      <c r="C42" s="9"/>
      <c r="D42" s="9"/>
      <c r="E42" s="9"/>
      <c r="F42" s="9"/>
      <c r="G42" s="50"/>
      <c r="H42" s="9"/>
    </row>
  </sheetData>
  <sheetProtection/>
  <mergeCells count="17">
    <mergeCell ref="A41:G41"/>
    <mergeCell ref="A20:H20"/>
    <mergeCell ref="A33:H33"/>
    <mergeCell ref="B39:I39"/>
    <mergeCell ref="B16:C16"/>
    <mergeCell ref="B17:C17"/>
    <mergeCell ref="B18:C18"/>
    <mergeCell ref="A40:F40"/>
    <mergeCell ref="A10:H10"/>
    <mergeCell ref="A11:H11"/>
    <mergeCell ref="A6:B6"/>
    <mergeCell ref="B32:I32"/>
    <mergeCell ref="A14:C14"/>
    <mergeCell ref="B15:C15"/>
    <mergeCell ref="A7:B7"/>
    <mergeCell ref="A8:B8"/>
    <mergeCell ref="A13:H13"/>
  </mergeCells>
  <dataValidations count="6">
    <dataValidation type="list" allowBlank="1" showInputMessage="1" showErrorMessage="1" sqref="C23">
      <formula1>Размер_КН</formula1>
    </dataValidation>
    <dataValidation type="list" allowBlank="1" showInputMessage="1" showErrorMessage="1" sqref="G23">
      <formula1>Цена_КН</formula1>
    </dataValidation>
    <dataValidation type="list" allowBlank="1" showInputMessage="1" showErrorMessage="1" sqref="C24">
      <formula1>Размер_КО</formula1>
    </dataValidation>
    <dataValidation type="list" allowBlank="1" showInputMessage="1" showErrorMessage="1" sqref="G24">
      <formula1>Цена_КО</formula1>
    </dataValidation>
    <dataValidation type="list" allowBlank="1" showInputMessage="1" showErrorMessage="1" sqref="C22">
      <formula1>Размер_Т</formula1>
    </dataValidation>
    <dataValidation type="list" allowBlank="1" showInputMessage="1" showErrorMessage="1" sqref="G22">
      <formula1>Цена_Т</formula1>
    </dataValidation>
  </dataValidations>
  <hyperlinks>
    <hyperlink ref="A5" r:id="rId1" display="www.rusnvf.ru"/>
  </hyperlinks>
  <printOptions/>
  <pageMargins left="0.7480314960629921" right="0.35433070866141736" top="0.984251968503937" bottom="0.59" header="0.5118110236220472" footer="0.5118110236220472"/>
  <pageSetup fitToHeight="1" fitToWidth="1"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115" zoomScaleNormal="115" zoomScalePageLayoutView="0" workbookViewId="0" topLeftCell="A1">
      <selection activeCell="L30" sqref="L30"/>
    </sheetView>
  </sheetViews>
  <sheetFormatPr defaultColWidth="9.140625" defaultRowHeight="15"/>
  <cols>
    <col min="2" max="2" width="15.8515625" style="0" customWidth="1"/>
    <col min="3" max="3" width="40.28125" style="0" customWidth="1"/>
    <col min="4" max="4" width="12.7109375" style="0" customWidth="1"/>
    <col min="5" max="5" width="12.00390625" style="0" customWidth="1"/>
    <col min="6" max="6" width="14.7109375" style="0" customWidth="1"/>
  </cols>
  <sheetData>
    <row r="1" spans="1:7" ht="26.25">
      <c r="A1" s="155" t="s">
        <v>32</v>
      </c>
      <c r="B1" s="156"/>
      <c r="C1" s="156"/>
      <c r="D1" s="156"/>
      <c r="E1" s="156"/>
      <c r="F1" s="156"/>
      <c r="G1" s="156"/>
    </row>
    <row r="2" spans="1:7" ht="26.25">
      <c r="A2" s="155"/>
      <c r="B2" s="155"/>
      <c r="C2" s="155"/>
      <c r="D2" s="155"/>
      <c r="E2" s="155"/>
      <c r="F2" s="155"/>
      <c r="G2" s="155"/>
    </row>
    <row r="3" spans="1:7" ht="15.75" customHeight="1">
      <c r="A3" s="78"/>
      <c r="B3" s="78"/>
      <c r="C3" s="78"/>
      <c r="D3" s="78"/>
      <c r="E3" s="78"/>
      <c r="F3" s="78"/>
      <c r="G3" s="78"/>
    </row>
    <row r="4" spans="1:7" ht="23.25">
      <c r="A4" s="157" t="s">
        <v>33</v>
      </c>
      <c r="B4" s="158"/>
      <c r="C4" s="158"/>
      <c r="D4" s="158"/>
      <c r="E4" s="158"/>
      <c r="F4" s="158"/>
      <c r="G4" s="158"/>
    </row>
    <row r="5" spans="1:7" ht="48" thickBot="1">
      <c r="A5" s="79" t="s">
        <v>34</v>
      </c>
      <c r="B5" s="79" t="s">
        <v>35</v>
      </c>
      <c r="C5" s="79" t="s">
        <v>36</v>
      </c>
      <c r="D5" s="105" t="s">
        <v>37</v>
      </c>
      <c r="E5" s="105" t="s">
        <v>38</v>
      </c>
      <c r="F5" s="105" t="s">
        <v>39</v>
      </c>
      <c r="G5" s="105" t="s">
        <v>40</v>
      </c>
    </row>
    <row r="6" spans="1:7" ht="15.75">
      <c r="A6" s="80">
        <v>1</v>
      </c>
      <c r="B6" s="148" t="s">
        <v>41</v>
      </c>
      <c r="C6" s="150"/>
      <c r="D6" s="106">
        <v>80</v>
      </c>
      <c r="E6" s="90">
        <v>150</v>
      </c>
      <c r="F6" s="91" t="s">
        <v>42</v>
      </c>
      <c r="G6" s="107">
        <v>40</v>
      </c>
    </row>
    <row r="7" spans="1:7" ht="15.75">
      <c r="A7" s="80">
        <f>A6+1</f>
        <v>2</v>
      </c>
      <c r="B7" s="149"/>
      <c r="C7" s="151"/>
      <c r="D7" s="108">
        <v>80</v>
      </c>
      <c r="E7" s="80">
        <v>140</v>
      </c>
      <c r="F7" s="81" t="s">
        <v>43</v>
      </c>
      <c r="G7" s="109">
        <v>38</v>
      </c>
    </row>
    <row r="8" spans="1:7" ht="16.5" thickBot="1">
      <c r="A8" s="80">
        <f aca="true" t="shared" si="0" ref="A8:A31">A7+1</f>
        <v>3</v>
      </c>
      <c r="B8" s="149"/>
      <c r="C8" s="151"/>
      <c r="D8" s="110">
        <v>80</v>
      </c>
      <c r="E8" s="82">
        <v>110</v>
      </c>
      <c r="F8" s="83" t="s">
        <v>44</v>
      </c>
      <c r="G8" s="111">
        <v>33</v>
      </c>
    </row>
    <row r="9" spans="1:7" ht="15.75">
      <c r="A9" s="84">
        <f t="shared" si="0"/>
        <v>4</v>
      </c>
      <c r="B9" s="149"/>
      <c r="C9" s="151"/>
      <c r="D9" s="112">
        <v>120</v>
      </c>
      <c r="E9" s="85">
        <v>150</v>
      </c>
      <c r="F9" s="86" t="s">
        <v>45</v>
      </c>
      <c r="G9" s="113">
        <v>49</v>
      </c>
    </row>
    <row r="10" spans="1:7" ht="15.75">
      <c r="A10" s="84">
        <f t="shared" si="0"/>
        <v>5</v>
      </c>
      <c r="B10" s="149"/>
      <c r="C10" s="151"/>
      <c r="D10" s="114">
        <v>120</v>
      </c>
      <c r="E10" s="84">
        <v>140</v>
      </c>
      <c r="F10" s="87" t="s">
        <v>46</v>
      </c>
      <c r="G10" s="115">
        <v>46</v>
      </c>
    </row>
    <row r="11" spans="1:7" ht="16.5" thickBot="1">
      <c r="A11" s="84">
        <f t="shared" si="0"/>
        <v>6</v>
      </c>
      <c r="B11" s="149"/>
      <c r="C11" s="151"/>
      <c r="D11" s="116">
        <v>120</v>
      </c>
      <c r="E11" s="88">
        <v>110</v>
      </c>
      <c r="F11" s="89" t="s">
        <v>47</v>
      </c>
      <c r="G11" s="117">
        <v>38</v>
      </c>
    </row>
    <row r="12" spans="1:7" ht="15.75" customHeight="1">
      <c r="A12" s="80">
        <f t="shared" si="0"/>
        <v>7</v>
      </c>
      <c r="B12" s="149"/>
      <c r="C12" s="151"/>
      <c r="D12" s="106">
        <v>150</v>
      </c>
      <c r="E12" s="90">
        <v>150</v>
      </c>
      <c r="F12" s="91" t="s">
        <v>81</v>
      </c>
      <c r="G12" s="107">
        <v>57</v>
      </c>
    </row>
    <row r="13" spans="1:7" ht="15.75">
      <c r="A13" s="80">
        <f t="shared" si="0"/>
        <v>8</v>
      </c>
      <c r="B13" s="149"/>
      <c r="C13" s="151"/>
      <c r="D13" s="108">
        <v>150</v>
      </c>
      <c r="E13" s="80">
        <v>140</v>
      </c>
      <c r="F13" s="81" t="s">
        <v>82</v>
      </c>
      <c r="G13" s="109">
        <v>54</v>
      </c>
    </row>
    <row r="14" spans="1:7" ht="16.5" thickBot="1">
      <c r="A14" s="80">
        <f t="shared" si="0"/>
        <v>9</v>
      </c>
      <c r="B14" s="149"/>
      <c r="C14" s="151"/>
      <c r="D14" s="110">
        <v>150</v>
      </c>
      <c r="E14" s="82">
        <v>110</v>
      </c>
      <c r="F14" s="83" t="s">
        <v>83</v>
      </c>
      <c r="G14" s="111">
        <v>44</v>
      </c>
    </row>
    <row r="15" spans="1:7" ht="15.75">
      <c r="A15" s="118">
        <f t="shared" si="0"/>
        <v>10</v>
      </c>
      <c r="B15" s="149"/>
      <c r="C15" s="151"/>
      <c r="D15" s="119">
        <v>190</v>
      </c>
      <c r="E15" s="120">
        <v>150</v>
      </c>
      <c r="F15" s="121" t="s">
        <v>88</v>
      </c>
      <c r="G15" s="122">
        <v>72</v>
      </c>
    </row>
    <row r="16" spans="1:7" ht="16.5" thickBot="1">
      <c r="A16" s="118">
        <f t="shared" si="0"/>
        <v>11</v>
      </c>
      <c r="B16" s="149"/>
      <c r="C16" s="151"/>
      <c r="D16" s="123">
        <v>190</v>
      </c>
      <c r="E16" s="124">
        <v>110</v>
      </c>
      <c r="F16" s="125" t="s">
        <v>89</v>
      </c>
      <c r="G16" s="126">
        <v>65</v>
      </c>
    </row>
    <row r="17" spans="1:7" ht="15.75">
      <c r="A17" s="80">
        <f t="shared" si="0"/>
        <v>12</v>
      </c>
      <c r="B17" s="149"/>
      <c r="C17" s="151"/>
      <c r="D17" s="106">
        <v>230</v>
      </c>
      <c r="E17" s="90">
        <v>150</v>
      </c>
      <c r="F17" s="91" t="s">
        <v>90</v>
      </c>
      <c r="G17" s="107">
        <v>88</v>
      </c>
    </row>
    <row r="18" spans="1:7" ht="16.5" thickBot="1">
      <c r="A18" s="80">
        <f t="shared" si="0"/>
        <v>13</v>
      </c>
      <c r="B18" s="149"/>
      <c r="C18" s="151"/>
      <c r="D18" s="110">
        <v>230</v>
      </c>
      <c r="E18" s="82">
        <v>110</v>
      </c>
      <c r="F18" s="83" t="s">
        <v>91</v>
      </c>
      <c r="G18" s="111">
        <v>75</v>
      </c>
    </row>
    <row r="19" spans="1:7" ht="15.75">
      <c r="A19" s="118">
        <f t="shared" si="0"/>
        <v>14</v>
      </c>
      <c r="B19" s="152" t="s">
        <v>48</v>
      </c>
      <c r="C19" s="153"/>
      <c r="D19" s="112">
        <v>80</v>
      </c>
      <c r="E19" s="85">
        <v>75</v>
      </c>
      <c r="F19" s="86" t="s">
        <v>49</v>
      </c>
      <c r="G19" s="113">
        <v>26</v>
      </c>
    </row>
    <row r="20" spans="1:7" ht="15.75">
      <c r="A20" s="118">
        <f t="shared" si="0"/>
        <v>15</v>
      </c>
      <c r="B20" s="152"/>
      <c r="C20" s="153"/>
      <c r="D20" s="114">
        <v>80</v>
      </c>
      <c r="E20" s="84">
        <v>70</v>
      </c>
      <c r="F20" s="87" t="s">
        <v>50</v>
      </c>
      <c r="G20" s="115">
        <v>24</v>
      </c>
    </row>
    <row r="21" spans="1:7" ht="16.5" thickBot="1">
      <c r="A21" s="118">
        <f t="shared" si="0"/>
        <v>16</v>
      </c>
      <c r="B21" s="152"/>
      <c r="C21" s="153"/>
      <c r="D21" s="116">
        <v>80</v>
      </c>
      <c r="E21" s="88">
        <v>55</v>
      </c>
      <c r="F21" s="89" t="s">
        <v>51</v>
      </c>
      <c r="G21" s="117">
        <v>22</v>
      </c>
    </row>
    <row r="22" spans="1:7" ht="15.75">
      <c r="A22" s="80">
        <f t="shared" si="0"/>
        <v>17</v>
      </c>
      <c r="B22" s="152"/>
      <c r="C22" s="152"/>
      <c r="D22" s="90">
        <v>120</v>
      </c>
      <c r="E22" s="90">
        <v>75</v>
      </c>
      <c r="F22" s="91" t="s">
        <v>52</v>
      </c>
      <c r="G22" s="90">
        <v>30</v>
      </c>
    </row>
    <row r="23" spans="1:7" ht="15.75">
      <c r="A23" s="80">
        <f t="shared" si="0"/>
        <v>18</v>
      </c>
      <c r="B23" s="152"/>
      <c r="C23" s="152"/>
      <c r="D23" s="80">
        <v>120</v>
      </c>
      <c r="E23" s="80">
        <v>70</v>
      </c>
      <c r="F23" s="81" t="s">
        <v>53</v>
      </c>
      <c r="G23" s="80">
        <v>28</v>
      </c>
    </row>
    <row r="24" spans="1:7" ht="16.5" thickBot="1">
      <c r="A24" s="80">
        <f t="shared" si="0"/>
        <v>19</v>
      </c>
      <c r="B24" s="152"/>
      <c r="C24" s="152"/>
      <c r="D24" s="82">
        <v>120</v>
      </c>
      <c r="E24" s="82">
        <v>55</v>
      </c>
      <c r="F24" s="83" t="s">
        <v>54</v>
      </c>
      <c r="G24" s="82">
        <v>24</v>
      </c>
    </row>
    <row r="25" spans="1:7" ht="14.25" customHeight="1">
      <c r="A25" s="118">
        <f t="shared" si="0"/>
        <v>20</v>
      </c>
      <c r="B25" s="152"/>
      <c r="C25" s="153"/>
      <c r="D25" s="112">
        <v>150</v>
      </c>
      <c r="E25" s="85">
        <v>75</v>
      </c>
      <c r="F25" s="86" t="s">
        <v>84</v>
      </c>
      <c r="G25" s="113">
        <v>32</v>
      </c>
    </row>
    <row r="26" spans="1:7" ht="15" customHeight="1">
      <c r="A26" s="118">
        <f t="shared" si="0"/>
        <v>21</v>
      </c>
      <c r="B26" s="152"/>
      <c r="C26" s="153"/>
      <c r="D26" s="114">
        <v>150</v>
      </c>
      <c r="E26" s="84">
        <v>70</v>
      </c>
      <c r="F26" s="87" t="s">
        <v>85</v>
      </c>
      <c r="G26" s="115">
        <v>30</v>
      </c>
    </row>
    <row r="27" spans="1:7" ht="16.5" thickBot="1">
      <c r="A27" s="118">
        <f t="shared" si="0"/>
        <v>22</v>
      </c>
      <c r="B27" s="152"/>
      <c r="C27" s="153"/>
      <c r="D27" s="116">
        <v>150</v>
      </c>
      <c r="E27" s="88">
        <v>55</v>
      </c>
      <c r="F27" s="89" t="s">
        <v>86</v>
      </c>
      <c r="G27" s="117">
        <v>27</v>
      </c>
    </row>
    <row r="28" spans="1:7" ht="15.75">
      <c r="A28" s="80">
        <f t="shared" si="0"/>
        <v>23</v>
      </c>
      <c r="B28" s="152"/>
      <c r="C28" s="153"/>
      <c r="D28" s="106">
        <v>190</v>
      </c>
      <c r="E28" s="90">
        <v>75</v>
      </c>
      <c r="F28" s="91" t="s">
        <v>92</v>
      </c>
      <c r="G28" s="107">
        <v>40</v>
      </c>
    </row>
    <row r="29" spans="1:7" ht="16.5" thickBot="1">
      <c r="A29" s="80">
        <f t="shared" si="0"/>
        <v>24</v>
      </c>
      <c r="B29" s="152"/>
      <c r="C29" s="153"/>
      <c r="D29" s="110">
        <v>190</v>
      </c>
      <c r="E29" s="82">
        <v>55</v>
      </c>
      <c r="F29" s="83" t="s">
        <v>93</v>
      </c>
      <c r="G29" s="111">
        <v>34</v>
      </c>
    </row>
    <row r="30" spans="1:7" ht="15.75">
      <c r="A30" s="118">
        <f t="shared" si="0"/>
        <v>25</v>
      </c>
      <c r="B30" s="152"/>
      <c r="C30" s="153"/>
      <c r="D30" s="119">
        <v>230</v>
      </c>
      <c r="E30" s="120">
        <v>75</v>
      </c>
      <c r="F30" s="121" t="s">
        <v>94</v>
      </c>
      <c r="G30" s="122">
        <v>50</v>
      </c>
    </row>
    <row r="31" spans="1:7" ht="16.5" thickBot="1">
      <c r="A31" s="118">
        <f t="shared" si="0"/>
        <v>26</v>
      </c>
      <c r="B31" s="152"/>
      <c r="C31" s="153"/>
      <c r="D31" s="123">
        <v>230</v>
      </c>
      <c r="E31" s="124">
        <v>55</v>
      </c>
      <c r="F31" s="125" t="s">
        <v>95</v>
      </c>
      <c r="G31" s="126">
        <v>45</v>
      </c>
    </row>
    <row r="32" spans="1:7" ht="15">
      <c r="A32" s="78"/>
      <c r="B32" s="78"/>
      <c r="C32" s="78"/>
      <c r="D32" s="78"/>
      <c r="E32" s="78"/>
      <c r="F32" s="78"/>
      <c r="G32" s="78"/>
    </row>
    <row r="33" spans="1:7" ht="15">
      <c r="A33" s="78"/>
      <c r="B33" s="78"/>
      <c r="C33" s="78"/>
      <c r="D33" s="78"/>
      <c r="E33" s="78"/>
      <c r="F33" s="78"/>
      <c r="G33" s="78"/>
    </row>
    <row r="34" spans="1:7" ht="23.25">
      <c r="A34" s="154" t="s">
        <v>55</v>
      </c>
      <c r="B34" s="154"/>
      <c r="C34" s="154"/>
      <c r="D34" s="154"/>
      <c r="E34" s="154"/>
      <c r="F34" s="154"/>
      <c r="G34" s="154"/>
    </row>
    <row r="35" spans="1:7" ht="23.25">
      <c r="A35" s="92" t="s">
        <v>34</v>
      </c>
      <c r="B35" s="92" t="s">
        <v>0</v>
      </c>
      <c r="C35" s="92" t="s">
        <v>36</v>
      </c>
      <c r="D35" s="92" t="s">
        <v>56</v>
      </c>
      <c r="E35" s="92" t="s">
        <v>57</v>
      </c>
      <c r="F35" s="104"/>
      <c r="G35" s="104"/>
    </row>
    <row r="36" spans="1:7" ht="111.75" customHeight="1">
      <c r="A36" s="93">
        <v>1</v>
      </c>
      <c r="B36" s="93" t="s">
        <v>58</v>
      </c>
      <c r="C36" s="93"/>
      <c r="D36" s="93" t="s">
        <v>87</v>
      </c>
      <c r="E36" s="93">
        <v>125</v>
      </c>
      <c r="F36" s="78"/>
      <c r="G36" s="78"/>
    </row>
    <row r="37" spans="1:7" ht="101.25" customHeight="1">
      <c r="A37" s="93">
        <v>2</v>
      </c>
      <c r="B37" s="93" t="s">
        <v>96</v>
      </c>
      <c r="C37" s="93"/>
      <c r="D37" s="93" t="s">
        <v>59</v>
      </c>
      <c r="E37" s="93">
        <v>110</v>
      </c>
      <c r="F37" s="78"/>
      <c r="G37" s="78"/>
    </row>
  </sheetData>
  <sheetProtection/>
  <mergeCells count="8">
    <mergeCell ref="B6:B18"/>
    <mergeCell ref="C6:C18"/>
    <mergeCell ref="B19:B31"/>
    <mergeCell ref="C19:C31"/>
    <mergeCell ref="A34:G34"/>
    <mergeCell ref="A1:G1"/>
    <mergeCell ref="A2:G2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RUSNVF.RU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</dc:creator>
  <cp:keywords/>
  <dc:description/>
  <cp:lastModifiedBy>Степан</cp:lastModifiedBy>
  <cp:lastPrinted>2017-12-29T13:46:15Z</cp:lastPrinted>
  <dcterms:created xsi:type="dcterms:W3CDTF">2009-06-29T09:18:21Z</dcterms:created>
  <dcterms:modified xsi:type="dcterms:W3CDTF">2017-12-29T14:25:23Z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