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085" yWindow="-15" windowWidth="15180" windowHeight="8400" activeTab="1"/>
  </bookViews>
  <sheets>
    <sheet name="Standart Керамогранит" sheetId="2" r:id="rId1"/>
    <sheet name="Прайс" sheetId="3" r:id="rId2"/>
  </sheets>
  <definedNames>
    <definedName name="_xlnm.Print_Area" localSheetId="0">'Standart Керамогранит'!$A$1:$H$39</definedName>
    <definedName name="Размер_КН">Прайс!$F$6:$F$18</definedName>
    <definedName name="Размер_КО">Прайс!$F$19:$F$31</definedName>
    <definedName name="Размер_Т">Прайс!$D$36:$D$37</definedName>
    <definedName name="Цена_КН">Прайс!$G$6:$G$18</definedName>
    <definedName name="Цена_КО">Прайс!$G$19:$G$31</definedName>
    <definedName name="Цена_Т">Прайс!$E$36:$E$37</definedName>
  </definedNames>
  <calcPr calcId="145621"/>
</workbook>
</file>

<file path=xl/calcChain.xml><?xml version="1.0" encoding="utf-8"?>
<calcChain xmlns="http://schemas.openxmlformats.org/spreadsheetml/2006/main">
  <c r="A15" i="3" l="1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D18" i="2"/>
  <c r="E22" i="2"/>
  <c r="A8" i="3"/>
  <c r="A9" i="3"/>
  <c r="A10" i="3"/>
  <c r="A11" i="3"/>
  <c r="A12" i="3"/>
  <c r="A13" i="3"/>
  <c r="A14" i="3"/>
  <c r="A7" i="3"/>
  <c r="E23" i="2"/>
  <c r="H22" i="2"/>
  <c r="E27" i="2"/>
  <c r="E24" i="2"/>
  <c r="E34" i="2"/>
  <c r="H34" i="2"/>
  <c r="H23" i="2"/>
  <c r="E25" i="2"/>
  <c r="H25" i="2"/>
  <c r="H27" i="2"/>
  <c r="E33" i="2"/>
  <c r="H33" i="2"/>
  <c r="H24" i="2"/>
  <c r="H28" i="2"/>
  <c r="E26" i="2"/>
  <c r="H26" i="2"/>
  <c r="E32" i="2"/>
  <c r="H32" i="2"/>
  <c r="H29" i="2"/>
  <c r="H39" i="2"/>
  <c r="H35" i="2"/>
  <c r="H38" i="2"/>
  <c r="H36" i="2"/>
</calcChain>
</file>

<file path=xl/sharedStrings.xml><?xml version="1.0" encoding="utf-8"?>
<sst xmlns="http://schemas.openxmlformats.org/spreadsheetml/2006/main" count="108" uniqueCount="92">
  <si>
    <t>Наименование</t>
  </si>
  <si>
    <t>м</t>
  </si>
  <si>
    <t>№   п.п.</t>
  </si>
  <si>
    <t>шт</t>
  </si>
  <si>
    <t>Заклепка</t>
  </si>
  <si>
    <t>Ед. изм.</t>
  </si>
  <si>
    <t>Общее кол-во</t>
  </si>
  <si>
    <t>Итого:</t>
  </si>
  <si>
    <t>Расчет стоимости комплектующих</t>
  </si>
  <si>
    <t>Ширина плитки в м</t>
  </si>
  <si>
    <t>Высота плитки в м</t>
  </si>
  <si>
    <t>Количество плитки</t>
  </si>
  <si>
    <t>К14 5х12</t>
  </si>
  <si>
    <t>К6 3х8</t>
  </si>
  <si>
    <t>Крепеж</t>
  </si>
  <si>
    <t>Подконструкция</t>
  </si>
  <si>
    <r>
      <t>Количество м</t>
    </r>
    <r>
      <rPr>
        <vertAlign val="superscript"/>
        <sz val="12"/>
        <rFont val="Arial CYR"/>
        <family val="2"/>
        <charset val="204"/>
      </rPr>
      <t>2</t>
    </r>
  </si>
  <si>
    <t>Кол-во в упак.</t>
  </si>
  <si>
    <t>Артикул</t>
  </si>
  <si>
    <t>Сумма с НДС (руб)</t>
  </si>
  <si>
    <t>Цена с НДС за ед. (руб)</t>
  </si>
  <si>
    <t xml:space="preserve">EL. Фасадный анкерный дюбель </t>
  </si>
  <si>
    <t>10*100F</t>
  </si>
  <si>
    <t>Профиль Т</t>
  </si>
  <si>
    <t>Терморазрыв большой</t>
  </si>
  <si>
    <t>Терморазрыв малый</t>
  </si>
  <si>
    <t>Кляммер нержавеющий рядовой</t>
  </si>
  <si>
    <t xml:space="preserve"> Расчет сделан на типовой участок фасада и не учитывает архитектурных особенностей здания.</t>
  </si>
  <si>
    <t>Внимание !</t>
  </si>
  <si>
    <t xml:space="preserve">Подсистемы НВФ </t>
  </si>
  <si>
    <t>Кронштейн несущий</t>
  </si>
  <si>
    <r>
      <t>Cтоимость крепежа  системы Standart Керамогранит на 1 м</t>
    </r>
    <r>
      <rPr>
        <b/>
        <vertAlign val="superscript"/>
        <sz val="12"/>
        <rFont val="Arial CYR"/>
        <family val="2"/>
        <charset val="204"/>
      </rPr>
      <t>2</t>
    </r>
    <r>
      <rPr>
        <b/>
        <sz val="12"/>
        <rFont val="Arial Cyr"/>
        <family val="2"/>
        <charset val="204"/>
      </rPr>
      <t xml:space="preserve"> </t>
    </r>
  </si>
  <si>
    <t xml:space="preserve">        Cтоимость  системы Standart Керамогранит</t>
  </si>
  <si>
    <r>
      <t>Cтоимость  системы Standart Керамогранит на 1 м</t>
    </r>
    <r>
      <rPr>
        <b/>
        <vertAlign val="superscript"/>
        <sz val="12"/>
        <rFont val="Arial CYR"/>
        <family val="2"/>
        <charset val="204"/>
      </rPr>
      <t>2</t>
    </r>
    <r>
      <rPr>
        <b/>
        <sz val="12"/>
        <rFont val="Arial Cyr"/>
        <family val="2"/>
        <charset val="204"/>
      </rPr>
      <t xml:space="preserve"> </t>
    </r>
  </si>
  <si>
    <t>Кронштейн опорный</t>
  </si>
  <si>
    <t>Алюминий- Standart</t>
  </si>
  <si>
    <t>www.rusnvf.ru</t>
  </si>
  <si>
    <t>e-mail:market@rusnvf.ru</t>
  </si>
  <si>
    <t>Cтоимость крепежа  системы Standart Керамогранит</t>
  </si>
  <si>
    <t>Стоимость подконструкции системы  Standart Керамогранит</t>
  </si>
  <si>
    <t>Кронштейны</t>
  </si>
  <si>
    <t>№</t>
  </si>
  <si>
    <t>Тип кронштейна</t>
  </si>
  <si>
    <t>Вид</t>
  </si>
  <si>
    <t>Вылет от стены, L мм</t>
  </si>
  <si>
    <t>Высота пятки, А мм</t>
  </si>
  <si>
    <t>Сборные размеры, мм</t>
  </si>
  <si>
    <t>Цена, руб</t>
  </si>
  <si>
    <t>Несущий</t>
  </si>
  <si>
    <t>80*150*40</t>
  </si>
  <si>
    <t>80*140*40</t>
  </si>
  <si>
    <t>80*110*40</t>
  </si>
  <si>
    <t>120*150*40</t>
  </si>
  <si>
    <t>120*140*40</t>
  </si>
  <si>
    <t>120*110*40</t>
  </si>
  <si>
    <t>Опорный</t>
  </si>
  <si>
    <t>80*75*40</t>
  </si>
  <si>
    <t>80*70*40</t>
  </si>
  <si>
    <t>80*55*40</t>
  </si>
  <si>
    <t>120*75*40</t>
  </si>
  <si>
    <t>120*70*40</t>
  </si>
  <si>
    <t>120*55*40</t>
  </si>
  <si>
    <t>Прайс лист на основные позиции НВФ Standart Алюминий</t>
  </si>
  <si>
    <t>Красные поля- изменяемые поля для автоматического просчета</t>
  </si>
  <si>
    <t>Профиль</t>
  </si>
  <si>
    <t>Размер</t>
  </si>
  <si>
    <t>Цена</t>
  </si>
  <si>
    <t>Т-профиль, 2мм</t>
  </si>
  <si>
    <t>70*50</t>
  </si>
  <si>
    <t>ТБ</t>
  </si>
  <si>
    <t>ТМ</t>
  </si>
  <si>
    <t>КНР</t>
  </si>
  <si>
    <t>НВФ Standart</t>
  </si>
  <si>
    <t>Керамогранит</t>
  </si>
  <si>
    <t>т. 8-903-107-7-107</t>
  </si>
  <si>
    <r>
      <rPr>
        <b/>
        <sz val="12"/>
        <color indexed="10"/>
        <rFont val="Arial Cyr"/>
        <charset val="204"/>
      </rPr>
      <t>Cтоимость подконструкции системы Standart Керамогранит на 1 м</t>
    </r>
    <r>
      <rPr>
        <b/>
        <vertAlign val="superscript"/>
        <sz val="12"/>
        <color indexed="10"/>
        <rFont val="Arial Cyr"/>
        <charset val="204"/>
      </rPr>
      <t xml:space="preserve">2 </t>
    </r>
  </si>
  <si>
    <t>150*150*40</t>
  </si>
  <si>
    <t>150*140*40</t>
  </si>
  <si>
    <t>150*110*40</t>
  </si>
  <si>
    <t>150*75*40</t>
  </si>
  <si>
    <t>150*70*40</t>
  </si>
  <si>
    <t>150*55*40</t>
  </si>
  <si>
    <t>70*60</t>
  </si>
  <si>
    <t>230*55*40</t>
  </si>
  <si>
    <t>190*75*40</t>
  </si>
  <si>
    <t>190*150*40</t>
  </si>
  <si>
    <t>190*110*40</t>
  </si>
  <si>
    <t>230*150*40</t>
  </si>
  <si>
    <t>230*110*40</t>
  </si>
  <si>
    <t>Т-профиль, 1,8мм</t>
  </si>
  <si>
    <t>230*75*40</t>
  </si>
  <si>
    <t>190*55*40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</si>
</sst>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sz val="12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2"/>
      <name val="Times New Roman Cyr"/>
      <family val="1"/>
      <charset val="204"/>
    </font>
    <font>
      <b/>
      <vertAlign val="superscript"/>
      <sz val="12"/>
      <name val="Arial CYR"/>
      <family val="2"/>
      <charset val="204"/>
    </font>
    <font>
      <i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sz val="11"/>
      <name val="Arial Cyr"/>
      <charset val="204"/>
    </font>
    <font>
      <b/>
      <i/>
      <sz val="11"/>
      <name val="Arial Cyr"/>
      <family val="2"/>
      <charset val="204"/>
    </font>
    <font>
      <b/>
      <sz val="11"/>
      <name val="Arial Cyr"/>
      <charset val="204"/>
    </font>
    <font>
      <b/>
      <sz val="12"/>
      <color indexed="10"/>
      <name val="Arial Cyr"/>
      <charset val="204"/>
    </font>
    <font>
      <b/>
      <vertAlign val="superscript"/>
      <sz val="12"/>
      <color indexed="10"/>
      <name val="Arial Cyr"/>
      <charset val="204"/>
    </font>
    <font>
      <b/>
      <u/>
      <sz val="10"/>
      <color indexed="12"/>
      <name val="Arial"/>
      <family val="2"/>
      <charset val="204"/>
    </font>
    <font>
      <b/>
      <u/>
      <sz val="14"/>
      <color theme="10"/>
      <name val="Arial Cyr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Arial Cyr"/>
      <family val="2"/>
      <charset val="204"/>
    </font>
    <font>
      <b/>
      <sz val="1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Arial Cyr"/>
      <charset val="204"/>
    </font>
    <font>
      <b/>
      <i/>
      <sz val="12"/>
      <color rgb="FFFF000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4" fillId="0" borderId="1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1" fontId="2" fillId="0" borderId="11" xfId="0" applyNumberFormat="1" applyFont="1" applyBorder="1" applyProtection="1"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4" fillId="0" borderId="13" xfId="0" applyFont="1" applyBorder="1" applyAlignment="1">
      <alignment vertical="top"/>
    </xf>
    <xf numFmtId="0" fontId="3" fillId="0" borderId="0" xfId="0" applyFont="1" applyBorder="1"/>
    <xf numFmtId="0" fontId="2" fillId="0" borderId="11" xfId="37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8" fillId="24" borderId="11" xfId="0" applyFont="1" applyFill="1" applyBorder="1" applyAlignment="1">
      <alignment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4" fillId="0" borderId="0" xfId="0" applyFont="1"/>
    <xf numFmtId="0" fontId="29" fillId="0" borderId="14" xfId="37" applyFont="1" applyBorder="1" applyAlignment="1">
      <alignment horizontal="center" vertical="center" wrapText="1"/>
    </xf>
    <xf numFmtId="0" fontId="29" fillId="0" borderId="15" xfId="37" applyFont="1" applyBorder="1" applyAlignment="1">
      <alignment horizontal="center" vertical="center" wrapText="1"/>
    </xf>
    <xf numFmtId="0" fontId="29" fillId="0" borderId="16" xfId="37" applyFont="1" applyBorder="1" applyAlignment="1" applyProtection="1">
      <alignment horizontal="center" vertical="center" wrapText="1"/>
      <protection hidden="1"/>
    </xf>
    <xf numFmtId="4" fontId="29" fillId="0" borderId="15" xfId="37" applyNumberFormat="1" applyFont="1" applyBorder="1" applyAlignment="1">
      <alignment horizontal="center" vertical="center" wrapText="1"/>
    </xf>
    <xf numFmtId="0" fontId="29" fillId="0" borderId="17" xfId="37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left"/>
      <protection hidden="1"/>
    </xf>
    <xf numFmtId="0" fontId="6" fillId="0" borderId="11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6" fillId="0" borderId="11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1" fontId="6" fillId="0" borderId="0" xfId="0" applyNumberFormat="1" applyFont="1" applyBorder="1" applyProtection="1">
      <protection hidden="1"/>
    </xf>
    <xf numFmtId="1" fontId="6" fillId="0" borderId="11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right"/>
    </xf>
    <xf numFmtId="0" fontId="2" fillId="0" borderId="19" xfId="37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" fontId="6" fillId="0" borderId="20" xfId="0" applyNumberFormat="1" applyFont="1" applyBorder="1" applyAlignment="1">
      <alignment horizontal="right"/>
    </xf>
    <xf numFmtId="0" fontId="4" fillId="0" borderId="0" xfId="0" applyFont="1" applyBorder="1"/>
    <xf numFmtId="0" fontId="6" fillId="0" borderId="21" xfId="0" applyFont="1" applyBorder="1" applyAlignment="1">
      <alignment horizontal="center" vertical="center"/>
    </xf>
    <xf numFmtId="0" fontId="5" fillId="0" borderId="0" xfId="37" applyFont="1" applyBorder="1" applyAlignment="1">
      <alignment horizontal="center"/>
    </xf>
    <xf numFmtId="0" fontId="31" fillId="0" borderId="0" xfId="37" applyFont="1"/>
    <xf numFmtId="0" fontId="3" fillId="0" borderId="0" xfId="37" applyFont="1" applyBorder="1" applyAlignment="1">
      <alignment horizontal="center"/>
    </xf>
    <xf numFmtId="4" fontId="3" fillId="0" borderId="0" xfId="37" applyNumberFormat="1" applyFont="1" applyBorder="1" applyAlignment="1">
      <alignment horizontal="center"/>
    </xf>
    <xf numFmtId="0" fontId="3" fillId="0" borderId="0" xfId="37" applyFont="1"/>
    <xf numFmtId="0" fontId="33" fillId="0" borderId="0" xfId="0" applyFont="1" applyAlignment="1" applyProtection="1">
      <alignment horizontal="left" vertical="center" wrapText="1" indent="1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4" fontId="33" fillId="0" borderId="0" xfId="0" applyNumberFormat="1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41" fillId="0" borderId="0" xfId="28" applyFont="1" applyAlignment="1" applyProtection="1">
      <alignment horizontal="right" vertical="center"/>
    </xf>
    <xf numFmtId="4" fontId="41" fillId="0" borderId="0" xfId="28" applyNumberFormat="1" applyFont="1" applyAlignment="1" applyProtection="1">
      <alignment horizontal="right" vertical="center"/>
      <protection hidden="1"/>
    </xf>
    <xf numFmtId="0" fontId="6" fillId="0" borderId="22" xfId="0" applyFont="1" applyBorder="1"/>
    <xf numFmtId="0" fontId="2" fillId="0" borderId="23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2" fillId="0" borderId="23" xfId="0" applyFont="1" applyBorder="1"/>
    <xf numFmtId="0" fontId="6" fillId="0" borderId="23" xfId="0" applyFont="1" applyBorder="1"/>
    <xf numFmtId="0" fontId="2" fillId="0" borderId="23" xfId="0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left" vertical="center" wrapText="1"/>
    </xf>
    <xf numFmtId="0" fontId="2" fillId="0" borderId="11" xfId="37" applyFont="1" applyBorder="1"/>
    <xf numFmtId="4" fontId="6" fillId="0" borderId="11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center"/>
    </xf>
    <xf numFmtId="4" fontId="2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5" fillId="0" borderId="0" xfId="0" applyFont="1"/>
    <xf numFmtId="0" fontId="36" fillId="0" borderId="0" xfId="37" applyFont="1" applyBorder="1" applyAlignment="1">
      <alignment horizontal="center"/>
    </xf>
    <xf numFmtId="0" fontId="37" fillId="0" borderId="0" xfId="0" applyNumberFormat="1" applyFont="1" applyFill="1" applyBorder="1" applyAlignment="1" applyProtection="1">
      <alignment horizontal="left" vertical="top"/>
    </xf>
    <xf numFmtId="0" fontId="37" fillId="0" borderId="0" xfId="0" applyFont="1" applyAlignment="1" applyProtection="1">
      <alignment horizontal="left" vertical="center" wrapText="1" indent="1"/>
      <protection hidden="1"/>
    </xf>
    <xf numFmtId="0" fontId="42" fillId="0" borderId="0" xfId="0" applyFont="1"/>
    <xf numFmtId="0" fontId="42" fillId="0" borderId="0" xfId="0" applyNumberFormat="1" applyFont="1" applyFill="1" applyBorder="1" applyAlignment="1" applyProtection="1">
      <alignment horizontal="left" vertical="top"/>
    </xf>
    <xf numFmtId="0" fontId="6" fillId="25" borderId="25" xfId="0" applyFont="1" applyFill="1" applyBorder="1"/>
    <xf numFmtId="0" fontId="2" fillId="25" borderId="26" xfId="0" applyFont="1" applyFill="1" applyBorder="1"/>
    <xf numFmtId="0" fontId="6" fillId="25" borderId="26" xfId="0" applyFont="1" applyFill="1" applyBorder="1"/>
    <xf numFmtId="4" fontId="2" fillId="25" borderId="27" xfId="0" applyNumberFormat="1" applyFont="1" applyFill="1" applyBorder="1"/>
    <xf numFmtId="4" fontId="2" fillId="25" borderId="17" xfId="0" applyNumberFormat="1" applyFont="1" applyFill="1" applyBorder="1" applyAlignment="1">
      <alignment horizontal="center" vertical="center"/>
    </xf>
    <xf numFmtId="0" fontId="43" fillId="0" borderId="11" xfId="0" applyFont="1" applyBorder="1" applyAlignment="1">
      <alignment horizontal="left" vertical="center" wrapText="1"/>
    </xf>
    <xf numFmtId="0" fontId="43" fillId="26" borderId="11" xfId="0" applyFont="1" applyFill="1" applyBorder="1"/>
    <xf numFmtId="0" fontId="43" fillId="26" borderId="11" xfId="0" applyFont="1" applyFill="1" applyBorder="1" applyAlignment="1">
      <alignment horizontal="right"/>
    </xf>
    <xf numFmtId="0" fontId="43" fillId="26" borderId="28" xfId="0" applyFont="1" applyFill="1" applyBorder="1"/>
    <xf numFmtId="0" fontId="43" fillId="26" borderId="28" xfId="0" applyFont="1" applyFill="1" applyBorder="1" applyAlignment="1">
      <alignment horizontal="right"/>
    </xf>
    <xf numFmtId="0" fontId="43" fillId="0" borderId="11" xfId="0" applyFont="1" applyBorder="1"/>
    <xf numFmtId="0" fontId="43" fillId="0" borderId="29" xfId="0" applyFont="1" applyBorder="1"/>
    <xf numFmtId="0" fontId="43" fillId="0" borderId="29" xfId="0" applyFont="1" applyBorder="1" applyAlignment="1">
      <alignment horizontal="right"/>
    </xf>
    <xf numFmtId="0" fontId="43" fillId="0" borderId="11" xfId="0" applyFont="1" applyBorder="1" applyAlignment="1">
      <alignment horizontal="right"/>
    </xf>
    <xf numFmtId="0" fontId="43" fillId="0" borderId="28" xfId="0" applyFont="1" applyBorder="1"/>
    <xf numFmtId="0" fontId="43" fillId="0" borderId="28" xfId="0" applyFont="1" applyBorder="1" applyAlignment="1">
      <alignment horizontal="right"/>
    </xf>
    <xf numFmtId="0" fontId="43" fillId="26" borderId="29" xfId="0" applyFont="1" applyFill="1" applyBorder="1"/>
    <xf numFmtId="0" fontId="43" fillId="26" borderId="29" xfId="0" applyFont="1" applyFill="1" applyBorder="1" applyAlignment="1">
      <alignment horizontal="right"/>
    </xf>
    <xf numFmtId="0" fontId="44" fillId="0" borderId="11" xfId="37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6" fillId="0" borderId="11" xfId="0" applyFont="1" applyBorder="1" applyAlignment="1">
      <alignment horizontal="center"/>
    </xf>
    <xf numFmtId="0" fontId="0" fillId="0" borderId="11" xfId="0" applyBorder="1"/>
    <xf numFmtId="2" fontId="44" fillId="0" borderId="11" xfId="37" applyNumberFormat="1" applyFont="1" applyBorder="1" applyAlignment="1">
      <alignment horizontal="center"/>
    </xf>
    <xf numFmtId="0" fontId="47" fillId="25" borderId="26" xfId="0" applyFont="1" applyFill="1" applyBorder="1"/>
    <xf numFmtId="4" fontId="44" fillId="25" borderId="27" xfId="0" applyNumberFormat="1" applyFont="1" applyFill="1" applyBorder="1"/>
    <xf numFmtId="0" fontId="40" fillId="0" borderId="0" xfId="28" applyNumberFormat="1" applyFont="1" applyFill="1" applyBorder="1" applyAlignment="1" applyProtection="1">
      <alignment horizontal="left" vertical="top"/>
    </xf>
    <xf numFmtId="0" fontId="43" fillId="26" borderId="30" xfId="0" applyFont="1" applyFill="1" applyBorder="1"/>
    <xf numFmtId="0" fontId="43" fillId="26" borderId="31" xfId="0" applyFont="1" applyFill="1" applyBorder="1"/>
    <xf numFmtId="0" fontId="43" fillId="26" borderId="32" xfId="0" applyFont="1" applyFill="1" applyBorder="1"/>
    <xf numFmtId="0" fontId="43" fillId="26" borderId="27" xfId="0" applyFont="1" applyFill="1" applyBorder="1"/>
    <xf numFmtId="0" fontId="43" fillId="27" borderId="30" xfId="0" applyFont="1" applyFill="1" applyBorder="1"/>
    <xf numFmtId="0" fontId="43" fillId="27" borderId="29" xfId="0" applyFont="1" applyFill="1" applyBorder="1"/>
    <xf numFmtId="0" fontId="43" fillId="27" borderId="29" xfId="0" applyFont="1" applyFill="1" applyBorder="1" applyAlignment="1">
      <alignment horizontal="right"/>
    </xf>
    <xf numFmtId="0" fontId="43" fillId="27" borderId="31" xfId="0" applyFont="1" applyFill="1" applyBorder="1"/>
    <xf numFmtId="0" fontId="43" fillId="27" borderId="32" xfId="0" applyFont="1" applyFill="1" applyBorder="1"/>
    <xf numFmtId="0" fontId="43" fillId="27" borderId="28" xfId="0" applyFont="1" applyFill="1" applyBorder="1"/>
    <xf numFmtId="0" fontId="43" fillId="27" borderId="28" xfId="0" applyFont="1" applyFill="1" applyBorder="1" applyAlignment="1">
      <alignment horizontal="right"/>
    </xf>
    <xf numFmtId="0" fontId="43" fillId="27" borderId="27" xfId="0" applyFont="1" applyFill="1" applyBorder="1"/>
    <xf numFmtId="0" fontId="43" fillId="0" borderId="30" xfId="0" applyFont="1" applyBorder="1"/>
    <xf numFmtId="0" fontId="43" fillId="0" borderId="31" xfId="0" applyFont="1" applyBorder="1"/>
    <xf numFmtId="0" fontId="43" fillId="0" borderId="21" xfId="0" applyFont="1" applyBorder="1"/>
    <xf numFmtId="0" fontId="43" fillId="0" borderId="18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19" xfId="0" applyFont="1" applyBorder="1" applyAlignment="1">
      <alignment horizontal="left" vertical="center" wrapText="1"/>
    </xf>
    <xf numFmtId="0" fontId="43" fillId="26" borderId="21" xfId="0" applyFont="1" applyFill="1" applyBorder="1"/>
    <xf numFmtId="0" fontId="43" fillId="26" borderId="18" xfId="0" applyFont="1" applyFill="1" applyBorder="1"/>
    <xf numFmtId="0" fontId="43" fillId="27" borderId="11" xfId="0" applyFont="1" applyFill="1" applyBorder="1"/>
    <xf numFmtId="0" fontId="5" fillId="0" borderId="0" xfId="37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2" fillId="25" borderId="33" xfId="0" applyFont="1" applyFill="1" applyBorder="1" applyAlignment="1">
      <alignment horizontal="center" vertical="center"/>
    </xf>
    <xf numFmtId="0" fontId="2" fillId="25" borderId="34" xfId="0" applyFont="1" applyFill="1" applyBorder="1" applyAlignment="1">
      <alignment horizontal="center" vertical="center"/>
    </xf>
    <xf numFmtId="0" fontId="2" fillId="25" borderId="3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37" applyFont="1" applyBorder="1" applyAlignment="1">
      <alignment horizontal="left"/>
    </xf>
    <xf numFmtId="0" fontId="2" fillId="0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11" xfId="0" applyFont="1" applyBorder="1" applyAlignment="1" applyProtection="1">
      <alignment horizontal="left"/>
      <protection hidden="1"/>
    </xf>
    <xf numFmtId="0" fontId="5" fillId="0" borderId="3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wrapText="1"/>
      <protection hidden="1"/>
    </xf>
    <xf numFmtId="0" fontId="34" fillId="0" borderId="0" xfId="37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 textRotation="90"/>
    </xf>
    <xf numFmtId="0" fontId="49" fillId="0" borderId="11" xfId="0" applyFont="1" applyBorder="1" applyAlignment="1">
      <alignment horizontal="center" vertical="center" textRotation="90"/>
    </xf>
    <xf numFmtId="0" fontId="45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39" xfId="0" applyFont="1" applyBorder="1" applyAlignment="1">
      <alignment horizontal="center" vertical="center" textRotation="90"/>
    </xf>
    <xf numFmtId="0" fontId="49" fillId="0" borderId="10" xfId="0" applyFont="1" applyBorder="1" applyAlignment="1">
      <alignment horizontal="center" vertical="center" textRotation="90"/>
    </xf>
    <xf numFmtId="0" fontId="49" fillId="0" borderId="19" xfId="0" applyFont="1" applyBorder="1" applyAlignment="1">
      <alignment horizontal="center" vertical="center" textRotation="90"/>
    </xf>
    <xf numFmtId="0" fontId="49" fillId="0" borderId="40" xfId="0" applyFont="1" applyBorder="1" applyAlignment="1">
      <alignment horizontal="center" vertical="center" textRotation="90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К-500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0</xdr:row>
      <xdr:rowOff>114300</xdr:rowOff>
    </xdr:from>
    <xdr:to>
      <xdr:col>7</xdr:col>
      <xdr:colOff>514350</xdr:colOff>
      <xdr:row>5</xdr:row>
      <xdr:rowOff>114300</xdr:rowOff>
    </xdr:to>
    <xdr:pic>
      <xdr:nvPicPr>
        <xdr:cNvPr id="1328" name="Рисунок 3" descr="Standart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14300"/>
          <a:ext cx="2000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36</xdr:row>
      <xdr:rowOff>47625</xdr:rowOff>
    </xdr:from>
    <xdr:to>
      <xdr:col>2</xdr:col>
      <xdr:colOff>1181100</xdr:colOff>
      <xdr:row>36</xdr:row>
      <xdr:rowOff>971550</xdr:rowOff>
    </xdr:to>
    <xdr:pic>
      <xdr:nvPicPr>
        <xdr:cNvPr id="3150" name="Рисунок 1" descr="T 70_50 raz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182100"/>
          <a:ext cx="8953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35</xdr:row>
      <xdr:rowOff>57150</xdr:rowOff>
    </xdr:from>
    <xdr:to>
      <xdr:col>2</xdr:col>
      <xdr:colOff>1619250</xdr:colOff>
      <xdr:row>35</xdr:row>
      <xdr:rowOff>1219200</xdr:rowOff>
    </xdr:to>
    <xdr:pic>
      <xdr:nvPicPr>
        <xdr:cNvPr id="3151" name="Рисунок 5" descr="E:\Рабочая папка\Работа\Краснодар\Алькон\Производство\Отрисовка для 1С\Standart 600 на 600 вчистую\T 70_60 razm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934325"/>
          <a:ext cx="14382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6</xdr:row>
      <xdr:rowOff>57150</xdr:rowOff>
    </xdr:from>
    <xdr:to>
      <xdr:col>2</xdr:col>
      <xdr:colOff>1857375</xdr:colOff>
      <xdr:row>14</xdr:row>
      <xdr:rowOff>190500</xdr:rowOff>
    </xdr:to>
    <xdr:pic>
      <xdr:nvPicPr>
        <xdr:cNvPr id="315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990725"/>
          <a:ext cx="17526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19</xdr:row>
      <xdr:rowOff>123825</xdr:rowOff>
    </xdr:from>
    <xdr:to>
      <xdr:col>2</xdr:col>
      <xdr:colOff>1866900</xdr:colOff>
      <xdr:row>28</xdr:row>
      <xdr:rowOff>85725</xdr:rowOff>
    </xdr:to>
    <xdr:pic>
      <xdr:nvPicPr>
        <xdr:cNvPr id="3153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4705350"/>
          <a:ext cx="17907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usnvf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topLeftCell="A7" zoomScale="130" zoomScaleNormal="100" zoomScaleSheetLayoutView="130" workbookViewId="0">
      <selection activeCell="C23" sqref="C23"/>
    </sheetView>
  </sheetViews>
  <sheetFormatPr defaultRowHeight="15.75" x14ac:dyDescent="0.25"/>
  <cols>
    <col min="1" max="1" width="5.28515625" style="1" customWidth="1"/>
    <col min="2" max="2" width="39" style="1" customWidth="1"/>
    <col min="3" max="3" width="11" style="1" bestFit="1" customWidth="1"/>
    <col min="4" max="4" width="7.7109375" style="1" customWidth="1"/>
    <col min="5" max="6" width="8.5703125" style="1" bestFit="1" customWidth="1"/>
    <col min="7" max="7" width="12.42578125" style="14" customWidth="1"/>
    <col min="8" max="8" width="15.7109375" style="1" customWidth="1"/>
    <col min="9" max="16384" width="9.140625" style="1"/>
  </cols>
  <sheetData>
    <row r="1" spans="1:9" x14ac:dyDescent="0.25">
      <c r="A1" s="64"/>
      <c r="B1" s="60"/>
    </row>
    <row r="2" spans="1:9" x14ac:dyDescent="0.25">
      <c r="A2" s="64" t="s">
        <v>72</v>
      </c>
      <c r="B2" s="60"/>
      <c r="G2"/>
    </row>
    <row r="3" spans="1:9" s="42" customFormat="1" ht="15" x14ac:dyDescent="0.2">
      <c r="A3" s="65" t="s">
        <v>74</v>
      </c>
      <c r="B3" s="62"/>
      <c r="C3" s="39"/>
      <c r="D3" s="40"/>
      <c r="E3" s="40"/>
      <c r="F3" s="41"/>
      <c r="G3" s="41"/>
      <c r="H3"/>
    </row>
    <row r="4" spans="1:9" s="42" customFormat="1" ht="18" x14ac:dyDescent="0.2">
      <c r="A4" s="65" t="s">
        <v>37</v>
      </c>
      <c r="B4" s="62"/>
      <c r="C4" s="39"/>
      <c r="D4" s="40"/>
      <c r="E4" s="40"/>
      <c r="F4" s="41"/>
      <c r="G4" s="41"/>
      <c r="H4" s="43"/>
      <c r="I4" s="40"/>
    </row>
    <row r="5" spans="1:9" s="42" customFormat="1" ht="18" x14ac:dyDescent="0.2">
      <c r="A5" s="91" t="s">
        <v>36</v>
      </c>
      <c r="B5" s="63"/>
      <c r="C5" s="39"/>
      <c r="D5" s="40"/>
      <c r="E5" s="40"/>
      <c r="F5" s="41"/>
      <c r="G5" s="41"/>
      <c r="H5" s="44"/>
      <c r="I5" s="40"/>
    </row>
    <row r="6" spans="1:9" s="42" customFormat="1" ht="13.15" customHeight="1" x14ac:dyDescent="0.2">
      <c r="A6" s="123" t="s">
        <v>29</v>
      </c>
      <c r="B6" s="123"/>
      <c r="C6" s="39"/>
      <c r="D6" s="40"/>
      <c r="E6" s="40"/>
      <c r="F6" s="41"/>
      <c r="G6" s="41"/>
      <c r="H6" s="40"/>
    </row>
    <row r="7" spans="1:9" ht="15" x14ac:dyDescent="0.2">
      <c r="A7" s="124" t="s">
        <v>35</v>
      </c>
      <c r="B7" s="124"/>
      <c r="C7" s="58"/>
      <c r="D7" s="58"/>
      <c r="E7" s="58"/>
      <c r="F7" s="58"/>
      <c r="G7" s="58" t="s">
        <v>73</v>
      </c>
      <c r="H7" s="58"/>
    </row>
    <row r="8" spans="1:9" ht="15" x14ac:dyDescent="0.2">
      <c r="A8" s="125"/>
      <c r="B8" s="125"/>
      <c r="C8" s="59"/>
      <c r="D8" s="59"/>
      <c r="E8" s="59"/>
      <c r="F8" s="59"/>
      <c r="G8" s="59"/>
      <c r="H8" s="59"/>
    </row>
    <row r="9" spans="1:9" s="35" customFormat="1" ht="15" x14ac:dyDescent="0.2">
      <c r="A9" s="61"/>
      <c r="C9" s="34"/>
      <c r="D9" s="34"/>
      <c r="E9" s="34"/>
      <c r="F9" s="34"/>
      <c r="G9" s="34"/>
      <c r="H9" s="34"/>
    </row>
    <row r="10" spans="1:9" s="35" customFormat="1" ht="15" x14ac:dyDescent="0.2">
      <c r="A10" s="114" t="s">
        <v>28</v>
      </c>
      <c r="B10" s="114"/>
      <c r="C10" s="114"/>
      <c r="D10" s="114"/>
      <c r="E10" s="114"/>
      <c r="F10" s="114"/>
      <c r="G10" s="114"/>
      <c r="H10" s="114"/>
    </row>
    <row r="11" spans="1:9" s="35" customFormat="1" ht="38.25" customHeight="1" x14ac:dyDescent="0.2">
      <c r="A11" s="133" t="s">
        <v>27</v>
      </c>
      <c r="B11" s="133"/>
      <c r="C11" s="133"/>
      <c r="D11" s="133"/>
      <c r="E11" s="133"/>
      <c r="F11" s="133"/>
      <c r="G11" s="133"/>
      <c r="H11" s="133"/>
    </row>
    <row r="12" spans="1:9" s="38" customFormat="1" ht="15" x14ac:dyDescent="0.2">
      <c r="A12" s="36"/>
      <c r="B12" s="36"/>
      <c r="C12" s="36"/>
      <c r="D12" s="36"/>
      <c r="E12" s="36"/>
      <c r="F12" s="36"/>
      <c r="G12" s="37"/>
      <c r="H12" s="36"/>
    </row>
    <row r="13" spans="1:9" ht="15.6" customHeight="1" x14ac:dyDescent="0.2">
      <c r="A13" s="115" t="s">
        <v>63</v>
      </c>
      <c r="B13" s="115"/>
      <c r="C13" s="115"/>
      <c r="D13" s="115"/>
      <c r="E13" s="115"/>
      <c r="F13" s="115"/>
      <c r="G13" s="115"/>
      <c r="H13" s="115"/>
    </row>
    <row r="14" spans="1:9" x14ac:dyDescent="0.2">
      <c r="A14" s="129" t="s">
        <v>8</v>
      </c>
      <c r="B14" s="130"/>
      <c r="C14" s="131"/>
      <c r="D14" s="25"/>
      <c r="E14" s="2"/>
      <c r="F14" s="22"/>
      <c r="G14" s="3"/>
      <c r="H14" s="22"/>
    </row>
    <row r="15" spans="1:9" x14ac:dyDescent="0.2">
      <c r="A15" s="12"/>
      <c r="B15" s="132" t="s">
        <v>9</v>
      </c>
      <c r="C15" s="132"/>
      <c r="D15" s="11">
        <v>0.6</v>
      </c>
      <c r="E15" s="2"/>
      <c r="F15" s="22"/>
      <c r="G15" s="3"/>
      <c r="H15" s="22"/>
    </row>
    <row r="16" spans="1:9" x14ac:dyDescent="0.2">
      <c r="A16" s="12"/>
      <c r="B16" s="132" t="s">
        <v>10</v>
      </c>
      <c r="C16" s="132"/>
      <c r="D16" s="11">
        <v>0.6</v>
      </c>
      <c r="E16" s="2"/>
      <c r="F16" s="22"/>
      <c r="G16" s="3"/>
      <c r="H16" s="22"/>
    </row>
    <row r="17" spans="1:9" ht="18" x14ac:dyDescent="0.2">
      <c r="A17" s="12"/>
      <c r="B17" s="128" t="s">
        <v>16</v>
      </c>
      <c r="C17" s="128"/>
      <c r="D17" s="11">
        <v>5000</v>
      </c>
      <c r="E17" s="2"/>
      <c r="F17" s="22"/>
      <c r="G17" s="3"/>
      <c r="H17" s="22"/>
    </row>
    <row r="18" spans="1:9" x14ac:dyDescent="0.25">
      <c r="A18" s="12"/>
      <c r="B18" s="128" t="s">
        <v>11</v>
      </c>
      <c r="C18" s="128"/>
      <c r="D18" s="4">
        <f>ROUND(D17/(D16*D15),0)</f>
        <v>13889</v>
      </c>
      <c r="E18" s="2"/>
      <c r="F18" s="22"/>
      <c r="G18" s="3"/>
      <c r="H18" s="22"/>
    </row>
    <row r="19" spans="1:9" ht="16.5" thickBot="1" x14ac:dyDescent="0.3">
      <c r="A19" s="13"/>
      <c r="B19" s="20"/>
      <c r="C19" s="5"/>
      <c r="D19" s="26"/>
      <c r="E19" s="6"/>
      <c r="F19" s="22"/>
      <c r="G19" s="6"/>
      <c r="H19" s="23"/>
    </row>
    <row r="20" spans="1:9" thickBot="1" x14ac:dyDescent="0.25">
      <c r="A20" s="119" t="s">
        <v>15</v>
      </c>
      <c r="B20" s="120"/>
      <c r="C20" s="120"/>
      <c r="D20" s="120"/>
      <c r="E20" s="120"/>
      <c r="F20" s="120"/>
      <c r="G20" s="120"/>
      <c r="H20" s="121"/>
      <c r="I20" s="7"/>
    </row>
    <row r="21" spans="1:9" ht="48" thickBot="1" x14ac:dyDescent="0.25">
      <c r="A21" s="15" t="s">
        <v>2</v>
      </c>
      <c r="B21" s="16" t="s">
        <v>0</v>
      </c>
      <c r="C21" s="16" t="s">
        <v>18</v>
      </c>
      <c r="D21" s="16" t="s">
        <v>5</v>
      </c>
      <c r="E21" s="16" t="s">
        <v>6</v>
      </c>
      <c r="F21" s="17" t="s">
        <v>17</v>
      </c>
      <c r="G21" s="18" t="s">
        <v>20</v>
      </c>
      <c r="H21" s="19" t="s">
        <v>19</v>
      </c>
    </row>
    <row r="22" spans="1:9" x14ac:dyDescent="0.25">
      <c r="A22" s="33">
        <v>1</v>
      </c>
      <c r="B22" s="21" t="s">
        <v>23</v>
      </c>
      <c r="C22" s="84" t="s">
        <v>68</v>
      </c>
      <c r="D22" s="24" t="s">
        <v>1</v>
      </c>
      <c r="E22" s="10">
        <f>D18*D16</f>
        <v>8333.4</v>
      </c>
      <c r="F22" s="27"/>
      <c r="G22" s="88">
        <v>110</v>
      </c>
      <c r="H22" s="28">
        <f t="shared" ref="H22:H27" si="0">E22*G22</f>
        <v>916674</v>
      </c>
    </row>
    <row r="23" spans="1:9" x14ac:dyDescent="0.25">
      <c r="A23" s="33">
        <v>2</v>
      </c>
      <c r="B23" s="21" t="s">
        <v>30</v>
      </c>
      <c r="C23" s="84" t="s">
        <v>49</v>
      </c>
      <c r="D23" s="24" t="s">
        <v>3</v>
      </c>
      <c r="E23" s="10">
        <f>ROUND(E22/3,0)</f>
        <v>2778</v>
      </c>
      <c r="F23" s="27"/>
      <c r="G23" s="84">
        <v>40</v>
      </c>
      <c r="H23" s="28">
        <f t="shared" si="0"/>
        <v>111120</v>
      </c>
    </row>
    <row r="24" spans="1:9" x14ac:dyDescent="0.25">
      <c r="A24" s="33">
        <v>3</v>
      </c>
      <c r="B24" s="21" t="s">
        <v>34</v>
      </c>
      <c r="C24" s="84" t="s">
        <v>56</v>
      </c>
      <c r="D24" s="24" t="s">
        <v>3</v>
      </c>
      <c r="E24" s="10">
        <f>E23*2</f>
        <v>5556</v>
      </c>
      <c r="F24" s="27"/>
      <c r="G24" s="84">
        <v>26</v>
      </c>
      <c r="H24" s="28">
        <f t="shared" si="0"/>
        <v>144456</v>
      </c>
    </row>
    <row r="25" spans="1:9" x14ac:dyDescent="0.25">
      <c r="A25" s="33">
        <v>4</v>
      </c>
      <c r="B25" s="21" t="s">
        <v>24</v>
      </c>
      <c r="C25" s="8" t="s">
        <v>69</v>
      </c>
      <c r="D25" s="24" t="s">
        <v>3</v>
      </c>
      <c r="E25" s="10">
        <f>E23</f>
        <v>2778</v>
      </c>
      <c r="F25" s="27"/>
      <c r="G25" s="8">
        <v>10</v>
      </c>
      <c r="H25" s="28">
        <f t="shared" si="0"/>
        <v>27780</v>
      </c>
    </row>
    <row r="26" spans="1:9" x14ac:dyDescent="0.25">
      <c r="A26" s="33">
        <v>5</v>
      </c>
      <c r="B26" s="21" t="s">
        <v>25</v>
      </c>
      <c r="C26" s="8" t="s">
        <v>70</v>
      </c>
      <c r="D26" s="30" t="s">
        <v>3</v>
      </c>
      <c r="E26" s="10">
        <f>E24</f>
        <v>5556</v>
      </c>
      <c r="F26" s="27"/>
      <c r="G26" s="29">
        <v>6</v>
      </c>
      <c r="H26" s="31">
        <f t="shared" si="0"/>
        <v>33336</v>
      </c>
    </row>
    <row r="27" spans="1:9" ht="16.5" thickBot="1" x14ac:dyDescent="0.3">
      <c r="A27" s="33">
        <v>6</v>
      </c>
      <c r="B27" s="21" t="s">
        <v>26</v>
      </c>
      <c r="C27" s="8" t="s">
        <v>71</v>
      </c>
      <c r="D27" s="24" t="s">
        <v>3</v>
      </c>
      <c r="E27" s="10">
        <f>D18</f>
        <v>13889</v>
      </c>
      <c r="F27" s="27"/>
      <c r="G27" s="8">
        <v>17</v>
      </c>
      <c r="H27" s="28">
        <f t="shared" si="0"/>
        <v>236113</v>
      </c>
    </row>
    <row r="28" spans="1:9" x14ac:dyDescent="0.25">
      <c r="A28" s="45"/>
      <c r="B28" s="46" t="s">
        <v>39</v>
      </c>
      <c r="C28" s="46"/>
      <c r="D28" s="47"/>
      <c r="E28" s="48"/>
      <c r="F28" s="49"/>
      <c r="G28" s="50" t="s">
        <v>7</v>
      </c>
      <c r="H28" s="51">
        <f>SUM(H22:H27)</f>
        <v>1469479</v>
      </c>
    </row>
    <row r="29" spans="1:9" ht="19.5" thickBot="1" x14ac:dyDescent="0.3">
      <c r="A29" s="66"/>
      <c r="B29" s="89" t="s">
        <v>75</v>
      </c>
      <c r="C29" s="67"/>
      <c r="D29" s="68"/>
      <c r="E29" s="67"/>
      <c r="F29" s="68"/>
      <c r="G29" s="67"/>
      <c r="H29" s="90">
        <f>H28/D17</f>
        <v>293.89580000000001</v>
      </c>
    </row>
    <row r="30" spans="1:9" ht="16.5" thickBot="1" x14ac:dyDescent="0.3">
      <c r="B30" s="122"/>
      <c r="C30" s="122"/>
      <c r="D30" s="122"/>
      <c r="E30" s="122"/>
      <c r="F30" s="122"/>
      <c r="G30" s="122"/>
      <c r="H30" s="122"/>
      <c r="I30" s="122"/>
    </row>
    <row r="31" spans="1:9" thickBot="1" x14ac:dyDescent="0.25">
      <c r="A31" s="119" t="s">
        <v>14</v>
      </c>
      <c r="B31" s="120"/>
      <c r="C31" s="120"/>
      <c r="D31" s="120"/>
      <c r="E31" s="120"/>
      <c r="F31" s="120"/>
      <c r="G31" s="120"/>
      <c r="H31" s="121"/>
      <c r="I31" s="7"/>
    </row>
    <row r="32" spans="1:9" x14ac:dyDescent="0.25">
      <c r="A32" s="33">
        <v>7</v>
      </c>
      <c r="B32" s="21" t="s">
        <v>4</v>
      </c>
      <c r="C32" s="9" t="s">
        <v>12</v>
      </c>
      <c r="D32" s="24" t="s">
        <v>3</v>
      </c>
      <c r="E32" s="10">
        <f>E23*2+E24*2</f>
        <v>16668</v>
      </c>
      <c r="F32" s="27">
        <v>500</v>
      </c>
      <c r="G32" s="56">
        <v>3.5</v>
      </c>
      <c r="H32" s="28">
        <f>E32*G32</f>
        <v>58338</v>
      </c>
    </row>
    <row r="33" spans="1:9" x14ac:dyDescent="0.25">
      <c r="A33" s="33">
        <v>8</v>
      </c>
      <c r="B33" s="21" t="s">
        <v>4</v>
      </c>
      <c r="C33" s="9" t="s">
        <v>13</v>
      </c>
      <c r="D33" s="24" t="s">
        <v>3</v>
      </c>
      <c r="E33" s="10">
        <f>E27*2</f>
        <v>27778</v>
      </c>
      <c r="F33" s="27">
        <v>500</v>
      </c>
      <c r="G33" s="56">
        <v>2.7</v>
      </c>
      <c r="H33" s="28">
        <f>E33*G33</f>
        <v>75000.600000000006</v>
      </c>
    </row>
    <row r="34" spans="1:9" ht="16.5" thickBot="1" x14ac:dyDescent="0.3">
      <c r="A34" s="52">
        <v>9</v>
      </c>
      <c r="B34" s="53" t="s">
        <v>21</v>
      </c>
      <c r="C34" s="54" t="s">
        <v>22</v>
      </c>
      <c r="D34" s="24" t="s">
        <v>3</v>
      </c>
      <c r="E34" s="10">
        <f>E23*2+E24</f>
        <v>11112</v>
      </c>
      <c r="F34" s="27">
        <v>300</v>
      </c>
      <c r="G34" s="56">
        <v>20</v>
      </c>
      <c r="H34" s="55">
        <f>E34*G34</f>
        <v>222240</v>
      </c>
    </row>
    <row r="35" spans="1:9" x14ac:dyDescent="0.25">
      <c r="A35" s="45"/>
      <c r="B35" s="46" t="s">
        <v>38</v>
      </c>
      <c r="C35" s="46"/>
      <c r="D35" s="47"/>
      <c r="E35" s="48"/>
      <c r="F35" s="49"/>
      <c r="G35" s="50" t="s">
        <v>7</v>
      </c>
      <c r="H35" s="51">
        <f>SUM(H32:H34)</f>
        <v>355578.6</v>
      </c>
    </row>
    <row r="36" spans="1:9" ht="19.5" thickBot="1" x14ac:dyDescent="0.3">
      <c r="A36" s="66"/>
      <c r="B36" s="67" t="s">
        <v>31</v>
      </c>
      <c r="C36" s="67"/>
      <c r="D36" s="68"/>
      <c r="E36" s="67"/>
      <c r="F36" s="68"/>
      <c r="G36" s="67"/>
      <c r="H36" s="69">
        <f>SUM(H32:H34)/D17</f>
        <v>71.115719999999996</v>
      </c>
    </row>
    <row r="37" spans="1:9" ht="16.5" thickBot="1" x14ac:dyDescent="0.3">
      <c r="B37" s="122"/>
      <c r="C37" s="122"/>
      <c r="D37" s="122"/>
      <c r="E37" s="122"/>
      <c r="F37" s="122"/>
      <c r="G37" s="122"/>
      <c r="H37" s="122"/>
      <c r="I37" s="122"/>
    </row>
    <row r="38" spans="1:9" ht="16.5" thickBot="1" x14ac:dyDescent="0.3">
      <c r="A38" s="126" t="s">
        <v>32</v>
      </c>
      <c r="B38" s="127"/>
      <c r="C38" s="127"/>
      <c r="D38" s="127"/>
      <c r="E38" s="127"/>
      <c r="F38" s="127"/>
      <c r="G38" s="50" t="s">
        <v>7</v>
      </c>
      <c r="H38" s="57">
        <f>H28+H35</f>
        <v>1825057.6</v>
      </c>
    </row>
    <row r="39" spans="1:9" ht="19.5" thickBot="1" x14ac:dyDescent="0.25">
      <c r="A39" s="116" t="s">
        <v>33</v>
      </c>
      <c r="B39" s="117"/>
      <c r="C39" s="117"/>
      <c r="D39" s="117"/>
      <c r="E39" s="117"/>
      <c r="F39" s="117"/>
      <c r="G39" s="118"/>
      <c r="H39" s="70">
        <f>H29+H36</f>
        <v>365.01152000000002</v>
      </c>
    </row>
    <row r="40" spans="1:9" x14ac:dyDescent="0.25">
      <c r="A40" s="7"/>
      <c r="B40" s="7"/>
      <c r="C40" s="7"/>
      <c r="D40" s="7"/>
      <c r="E40" s="7"/>
      <c r="F40" s="7"/>
      <c r="G40" s="32"/>
      <c r="H40" s="7"/>
    </row>
  </sheetData>
  <mergeCells count="17">
    <mergeCell ref="A6:B6"/>
    <mergeCell ref="A7:B7"/>
    <mergeCell ref="A8:B8"/>
    <mergeCell ref="A38:F38"/>
    <mergeCell ref="B17:C17"/>
    <mergeCell ref="B18:C18"/>
    <mergeCell ref="A14:C14"/>
    <mergeCell ref="B15:C15"/>
    <mergeCell ref="B16:C16"/>
    <mergeCell ref="A11:H11"/>
    <mergeCell ref="A10:H10"/>
    <mergeCell ref="A13:H13"/>
    <mergeCell ref="A39:G39"/>
    <mergeCell ref="A20:H20"/>
    <mergeCell ref="A31:H31"/>
    <mergeCell ref="B37:I37"/>
    <mergeCell ref="B30:I30"/>
  </mergeCells>
  <phoneticPr fontId="0" type="noConversion"/>
  <dataValidations count="6">
    <dataValidation type="list" showInputMessage="1" showErrorMessage="1" sqref="C23">
      <formula1>Размер_КН</formula1>
    </dataValidation>
    <dataValidation type="list" allowBlank="1" showInputMessage="1" showErrorMessage="1" sqref="G23">
      <formula1>Цена_КН</formula1>
    </dataValidation>
    <dataValidation type="list" allowBlank="1" showInputMessage="1" showErrorMessage="1" sqref="C24">
      <formula1>Размер_КО</formula1>
    </dataValidation>
    <dataValidation type="list" allowBlank="1" showInputMessage="1" showErrorMessage="1" sqref="G24">
      <formula1>Цена_КО</formula1>
    </dataValidation>
    <dataValidation type="list" allowBlank="1" showInputMessage="1" showErrorMessage="1" sqref="C22">
      <formula1>Размер_Т</formula1>
    </dataValidation>
    <dataValidation type="list" allowBlank="1" showInputMessage="1" showErrorMessage="1" sqref="G22">
      <formula1>Цена_Т</formula1>
    </dataValidation>
  </dataValidations>
  <hyperlinks>
    <hyperlink ref="A5" r:id="rId1"/>
  </hyperlinks>
  <pageMargins left="0.94488188976377963" right="0.74803149606299213" top="0.39370078740157483" bottom="0.5" header="0.51181102362204722" footer="0.51181102362204722"/>
  <pageSetup paperSize="9" scale="77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I21" sqref="I21"/>
    </sheetView>
  </sheetViews>
  <sheetFormatPr defaultRowHeight="12.75" x14ac:dyDescent="0.2"/>
  <cols>
    <col min="2" max="2" width="14.5703125" customWidth="1"/>
    <col min="3" max="3" width="29.28515625" customWidth="1"/>
    <col min="4" max="4" width="13.7109375" customWidth="1"/>
    <col min="5" max="5" width="9.5703125" customWidth="1"/>
    <col min="6" max="6" width="12.5703125" customWidth="1"/>
  </cols>
  <sheetData>
    <row r="1" spans="1:7" ht="26.25" x14ac:dyDescent="0.4">
      <c r="A1" s="137" t="s">
        <v>62</v>
      </c>
      <c r="B1" s="138"/>
      <c r="C1" s="138"/>
      <c r="D1" s="138"/>
      <c r="E1" s="138"/>
      <c r="F1" s="138"/>
      <c r="G1" s="138"/>
    </row>
    <row r="2" spans="1:7" ht="26.25" x14ac:dyDescent="0.4">
      <c r="A2" s="137"/>
      <c r="B2" s="137"/>
      <c r="C2" s="137"/>
      <c r="D2" s="137"/>
      <c r="E2" s="137"/>
      <c r="F2" s="137"/>
      <c r="G2" s="137"/>
    </row>
    <row r="4" spans="1:7" ht="23.25" x14ac:dyDescent="0.35">
      <c r="A4" s="139" t="s">
        <v>40</v>
      </c>
      <c r="B4" s="140"/>
      <c r="C4" s="140"/>
      <c r="D4" s="140"/>
      <c r="E4" s="140"/>
      <c r="F4" s="140"/>
      <c r="G4" s="140"/>
    </row>
    <row r="5" spans="1:7" ht="48" thickBot="1" x14ac:dyDescent="0.25">
      <c r="A5" s="71" t="s">
        <v>41</v>
      </c>
      <c r="B5" s="71" t="s">
        <v>42</v>
      </c>
      <c r="C5" s="71" t="s">
        <v>43</v>
      </c>
      <c r="D5" s="110" t="s">
        <v>44</v>
      </c>
      <c r="E5" s="110" t="s">
        <v>45</v>
      </c>
      <c r="F5" s="110" t="s">
        <v>46</v>
      </c>
      <c r="G5" s="110" t="s">
        <v>47</v>
      </c>
    </row>
    <row r="6" spans="1:7" ht="15.75" customHeight="1" x14ac:dyDescent="0.25">
      <c r="A6" s="72">
        <v>1</v>
      </c>
      <c r="B6" s="143" t="s">
        <v>48</v>
      </c>
      <c r="C6" s="141"/>
      <c r="D6" s="92">
        <v>80</v>
      </c>
      <c r="E6" s="82">
        <v>150</v>
      </c>
      <c r="F6" s="83" t="s">
        <v>49</v>
      </c>
      <c r="G6" s="93">
        <v>40</v>
      </c>
    </row>
    <row r="7" spans="1:7" ht="15.75" x14ac:dyDescent="0.25">
      <c r="A7" s="72">
        <f>A6+1</f>
        <v>2</v>
      </c>
      <c r="B7" s="144"/>
      <c r="C7" s="142"/>
      <c r="D7" s="111">
        <v>80</v>
      </c>
      <c r="E7" s="72">
        <v>140</v>
      </c>
      <c r="F7" s="73" t="s">
        <v>50</v>
      </c>
      <c r="G7" s="112">
        <v>38</v>
      </c>
    </row>
    <row r="8" spans="1:7" ht="16.5" thickBot="1" x14ac:dyDescent="0.3">
      <c r="A8" s="72">
        <f t="shared" ref="A8:A31" si="0">A7+1</f>
        <v>3</v>
      </c>
      <c r="B8" s="144"/>
      <c r="C8" s="142"/>
      <c r="D8" s="94">
        <v>80</v>
      </c>
      <c r="E8" s="74">
        <v>110</v>
      </c>
      <c r="F8" s="75" t="s">
        <v>51</v>
      </c>
      <c r="G8" s="95">
        <v>33</v>
      </c>
    </row>
    <row r="9" spans="1:7" ht="15.75" x14ac:dyDescent="0.25">
      <c r="A9" s="76">
        <f t="shared" si="0"/>
        <v>4</v>
      </c>
      <c r="B9" s="144"/>
      <c r="C9" s="142"/>
      <c r="D9" s="104">
        <v>120</v>
      </c>
      <c r="E9" s="77">
        <v>150</v>
      </c>
      <c r="F9" s="78" t="s">
        <v>52</v>
      </c>
      <c r="G9" s="105">
        <v>49</v>
      </c>
    </row>
    <row r="10" spans="1:7" ht="15.75" x14ac:dyDescent="0.25">
      <c r="A10" s="76">
        <f t="shared" si="0"/>
        <v>5</v>
      </c>
      <c r="B10" s="144"/>
      <c r="C10" s="142"/>
      <c r="D10" s="106">
        <v>120</v>
      </c>
      <c r="E10" s="76">
        <v>140</v>
      </c>
      <c r="F10" s="79" t="s">
        <v>53</v>
      </c>
      <c r="G10" s="107">
        <v>46</v>
      </c>
    </row>
    <row r="11" spans="1:7" ht="16.5" thickBot="1" x14ac:dyDescent="0.3">
      <c r="A11" s="76">
        <f t="shared" si="0"/>
        <v>6</v>
      </c>
      <c r="B11" s="144"/>
      <c r="C11" s="142"/>
      <c r="D11" s="108">
        <v>120</v>
      </c>
      <c r="E11" s="80">
        <v>110</v>
      </c>
      <c r="F11" s="81" t="s">
        <v>54</v>
      </c>
      <c r="G11" s="109">
        <v>38</v>
      </c>
    </row>
    <row r="12" spans="1:7" ht="15.75" x14ac:dyDescent="0.25">
      <c r="A12" s="72">
        <f t="shared" si="0"/>
        <v>7</v>
      </c>
      <c r="B12" s="144"/>
      <c r="C12" s="142"/>
      <c r="D12" s="92">
        <v>150</v>
      </c>
      <c r="E12" s="82">
        <v>150</v>
      </c>
      <c r="F12" s="83" t="s">
        <v>76</v>
      </c>
      <c r="G12" s="93">
        <v>57</v>
      </c>
    </row>
    <row r="13" spans="1:7" ht="15.75" x14ac:dyDescent="0.25">
      <c r="A13" s="72">
        <f t="shared" si="0"/>
        <v>8</v>
      </c>
      <c r="B13" s="144"/>
      <c r="C13" s="142"/>
      <c r="D13" s="111">
        <v>150</v>
      </c>
      <c r="E13" s="72">
        <v>140</v>
      </c>
      <c r="F13" s="73" t="s">
        <v>77</v>
      </c>
      <c r="G13" s="112">
        <v>54</v>
      </c>
    </row>
    <row r="14" spans="1:7" ht="16.5" thickBot="1" x14ac:dyDescent="0.3">
      <c r="A14" s="72">
        <f t="shared" si="0"/>
        <v>9</v>
      </c>
      <c r="B14" s="144"/>
      <c r="C14" s="142"/>
      <c r="D14" s="94">
        <v>150</v>
      </c>
      <c r="E14" s="74">
        <v>110</v>
      </c>
      <c r="F14" s="75" t="s">
        <v>78</v>
      </c>
      <c r="G14" s="95">
        <v>44</v>
      </c>
    </row>
    <row r="15" spans="1:7" ht="15.75" x14ac:dyDescent="0.25">
      <c r="A15" s="113">
        <f t="shared" si="0"/>
        <v>10</v>
      </c>
      <c r="B15" s="144"/>
      <c r="C15" s="142"/>
      <c r="D15" s="96">
        <v>190</v>
      </c>
      <c r="E15" s="97">
        <v>150</v>
      </c>
      <c r="F15" s="98" t="s">
        <v>85</v>
      </c>
      <c r="G15" s="99">
        <v>72</v>
      </c>
    </row>
    <row r="16" spans="1:7" ht="16.5" thickBot="1" x14ac:dyDescent="0.3">
      <c r="A16" s="113">
        <f t="shared" si="0"/>
        <v>11</v>
      </c>
      <c r="B16" s="144"/>
      <c r="C16" s="142"/>
      <c r="D16" s="100">
        <v>190</v>
      </c>
      <c r="E16" s="101">
        <v>110</v>
      </c>
      <c r="F16" s="102" t="s">
        <v>86</v>
      </c>
      <c r="G16" s="103">
        <v>65</v>
      </c>
    </row>
    <row r="17" spans="1:7" ht="15.75" x14ac:dyDescent="0.25">
      <c r="A17" s="72">
        <f t="shared" si="0"/>
        <v>12</v>
      </c>
      <c r="B17" s="144"/>
      <c r="C17" s="142"/>
      <c r="D17" s="92">
        <v>230</v>
      </c>
      <c r="E17" s="82">
        <v>150</v>
      </c>
      <c r="F17" s="83" t="s">
        <v>87</v>
      </c>
      <c r="G17" s="93">
        <v>88</v>
      </c>
    </row>
    <row r="18" spans="1:7" ht="16.5" thickBot="1" x14ac:dyDescent="0.3">
      <c r="A18" s="72">
        <f t="shared" si="0"/>
        <v>13</v>
      </c>
      <c r="B18" s="144"/>
      <c r="C18" s="142"/>
      <c r="D18" s="94">
        <v>230</v>
      </c>
      <c r="E18" s="74">
        <v>110</v>
      </c>
      <c r="F18" s="75" t="s">
        <v>88</v>
      </c>
      <c r="G18" s="95">
        <v>75</v>
      </c>
    </row>
    <row r="19" spans="1:7" ht="15.75" customHeight="1" x14ac:dyDescent="0.25">
      <c r="A19" s="113">
        <f t="shared" si="0"/>
        <v>14</v>
      </c>
      <c r="B19" s="135" t="s">
        <v>55</v>
      </c>
      <c r="C19" s="134"/>
      <c r="D19" s="104">
        <v>80</v>
      </c>
      <c r="E19" s="77">
        <v>75</v>
      </c>
      <c r="F19" s="78" t="s">
        <v>56</v>
      </c>
      <c r="G19" s="105">
        <v>26</v>
      </c>
    </row>
    <row r="20" spans="1:7" ht="15.75" x14ac:dyDescent="0.25">
      <c r="A20" s="113">
        <f t="shared" si="0"/>
        <v>15</v>
      </c>
      <c r="B20" s="135"/>
      <c r="C20" s="134"/>
      <c r="D20" s="106">
        <v>80</v>
      </c>
      <c r="E20" s="76">
        <v>70</v>
      </c>
      <c r="F20" s="79" t="s">
        <v>57</v>
      </c>
      <c r="G20" s="107">
        <v>24</v>
      </c>
    </row>
    <row r="21" spans="1:7" ht="16.5" thickBot="1" x14ac:dyDescent="0.3">
      <c r="A21" s="113">
        <f t="shared" si="0"/>
        <v>16</v>
      </c>
      <c r="B21" s="135"/>
      <c r="C21" s="134"/>
      <c r="D21" s="108">
        <v>80</v>
      </c>
      <c r="E21" s="80">
        <v>55</v>
      </c>
      <c r="F21" s="81" t="s">
        <v>58</v>
      </c>
      <c r="G21" s="109">
        <v>22</v>
      </c>
    </row>
    <row r="22" spans="1:7" ht="15.75" x14ac:dyDescent="0.25">
      <c r="A22" s="72">
        <f t="shared" si="0"/>
        <v>17</v>
      </c>
      <c r="B22" s="135"/>
      <c r="C22" s="135"/>
      <c r="D22" s="82">
        <v>120</v>
      </c>
      <c r="E22" s="82">
        <v>75</v>
      </c>
      <c r="F22" s="83" t="s">
        <v>59</v>
      </c>
      <c r="G22" s="82">
        <v>30</v>
      </c>
    </row>
    <row r="23" spans="1:7" ht="15.75" x14ac:dyDescent="0.25">
      <c r="A23" s="72">
        <f t="shared" si="0"/>
        <v>18</v>
      </c>
      <c r="B23" s="135"/>
      <c r="C23" s="135"/>
      <c r="D23" s="72">
        <v>120</v>
      </c>
      <c r="E23" s="72">
        <v>70</v>
      </c>
      <c r="F23" s="73" t="s">
        <v>60</v>
      </c>
      <c r="G23" s="72">
        <v>28</v>
      </c>
    </row>
    <row r="24" spans="1:7" ht="16.5" thickBot="1" x14ac:dyDescent="0.3">
      <c r="A24" s="72">
        <f t="shared" si="0"/>
        <v>19</v>
      </c>
      <c r="B24" s="135"/>
      <c r="C24" s="135"/>
      <c r="D24" s="74">
        <v>120</v>
      </c>
      <c r="E24" s="74">
        <v>55</v>
      </c>
      <c r="F24" s="75" t="s">
        <v>61</v>
      </c>
      <c r="G24" s="74">
        <v>24</v>
      </c>
    </row>
    <row r="25" spans="1:7" ht="15.75" x14ac:dyDescent="0.25">
      <c r="A25" s="72">
        <f t="shared" si="0"/>
        <v>20</v>
      </c>
      <c r="B25" s="135"/>
      <c r="C25" s="134"/>
      <c r="D25" s="104">
        <v>150</v>
      </c>
      <c r="E25" s="77">
        <v>75</v>
      </c>
      <c r="F25" s="78" t="s">
        <v>79</v>
      </c>
      <c r="G25" s="105">
        <v>32</v>
      </c>
    </row>
    <row r="26" spans="1:7" ht="15.75" x14ac:dyDescent="0.25">
      <c r="A26" s="72">
        <f t="shared" si="0"/>
        <v>21</v>
      </c>
      <c r="B26" s="135"/>
      <c r="C26" s="134"/>
      <c r="D26" s="106">
        <v>150</v>
      </c>
      <c r="E26" s="76">
        <v>70</v>
      </c>
      <c r="F26" s="79" t="s">
        <v>80</v>
      </c>
      <c r="G26" s="107">
        <v>30</v>
      </c>
    </row>
    <row r="27" spans="1:7" ht="16.5" thickBot="1" x14ac:dyDescent="0.3">
      <c r="A27" s="72">
        <f t="shared" si="0"/>
        <v>22</v>
      </c>
      <c r="B27" s="135"/>
      <c r="C27" s="134"/>
      <c r="D27" s="108">
        <v>150</v>
      </c>
      <c r="E27" s="80">
        <v>55</v>
      </c>
      <c r="F27" s="81" t="s">
        <v>81</v>
      </c>
      <c r="G27" s="109">
        <v>27</v>
      </c>
    </row>
    <row r="28" spans="1:7" ht="15.75" x14ac:dyDescent="0.25">
      <c r="A28" s="72">
        <f t="shared" si="0"/>
        <v>23</v>
      </c>
      <c r="B28" s="135"/>
      <c r="C28" s="134"/>
      <c r="D28" s="92">
        <v>190</v>
      </c>
      <c r="E28" s="82">
        <v>75</v>
      </c>
      <c r="F28" s="83" t="s">
        <v>84</v>
      </c>
      <c r="G28" s="93">
        <v>40</v>
      </c>
    </row>
    <row r="29" spans="1:7" ht="16.5" thickBot="1" x14ac:dyDescent="0.3">
      <c r="A29" s="72">
        <f t="shared" si="0"/>
        <v>24</v>
      </c>
      <c r="B29" s="135"/>
      <c r="C29" s="134"/>
      <c r="D29" s="94">
        <v>190</v>
      </c>
      <c r="E29" s="74">
        <v>55</v>
      </c>
      <c r="F29" s="75" t="s">
        <v>91</v>
      </c>
      <c r="G29" s="95">
        <v>34</v>
      </c>
    </row>
    <row r="30" spans="1:7" ht="15.75" x14ac:dyDescent="0.25">
      <c r="A30" s="113">
        <f t="shared" si="0"/>
        <v>25</v>
      </c>
      <c r="B30" s="135"/>
      <c r="C30" s="134"/>
      <c r="D30" s="96">
        <v>230</v>
      </c>
      <c r="E30" s="97">
        <v>75</v>
      </c>
      <c r="F30" s="98" t="s">
        <v>90</v>
      </c>
      <c r="G30" s="99">
        <v>50</v>
      </c>
    </row>
    <row r="31" spans="1:7" ht="16.5" thickBot="1" x14ac:dyDescent="0.3">
      <c r="A31" s="113">
        <f t="shared" si="0"/>
        <v>26</v>
      </c>
      <c r="B31" s="135"/>
      <c r="C31" s="134"/>
      <c r="D31" s="100">
        <v>230</v>
      </c>
      <c r="E31" s="101">
        <v>55</v>
      </c>
      <c r="F31" s="102" t="s">
        <v>83</v>
      </c>
      <c r="G31" s="103">
        <v>45</v>
      </c>
    </row>
    <row r="34" spans="1:7" ht="23.25" x14ac:dyDescent="0.35">
      <c r="A34" s="136" t="s">
        <v>64</v>
      </c>
      <c r="B34" s="136"/>
      <c r="C34" s="136"/>
      <c r="D34" s="136"/>
      <c r="E34" s="136"/>
      <c r="F34" s="136"/>
      <c r="G34" s="136"/>
    </row>
    <row r="35" spans="1:7" ht="18" customHeight="1" x14ac:dyDescent="0.35">
      <c r="A35" s="86" t="s">
        <v>41</v>
      </c>
      <c r="B35" s="86" t="s">
        <v>0</v>
      </c>
      <c r="C35" s="86" t="s">
        <v>43</v>
      </c>
      <c r="D35" s="86" t="s">
        <v>65</v>
      </c>
      <c r="E35" s="86" t="s">
        <v>66</v>
      </c>
      <c r="F35" s="85"/>
      <c r="G35" s="85"/>
    </row>
    <row r="36" spans="1:7" ht="99" customHeight="1" x14ac:dyDescent="0.2">
      <c r="A36" s="87">
        <v>1</v>
      </c>
      <c r="B36" s="87" t="s">
        <v>67</v>
      </c>
      <c r="C36" s="87"/>
      <c r="D36" s="87" t="s">
        <v>82</v>
      </c>
      <c r="E36" s="87">
        <v>125</v>
      </c>
    </row>
    <row r="37" spans="1:7" ht="80.45" customHeight="1" x14ac:dyDescent="0.2">
      <c r="A37" s="87">
        <v>2</v>
      </c>
      <c r="B37" s="87" t="s">
        <v>89</v>
      </c>
      <c r="C37" s="87"/>
      <c r="D37" s="87" t="s">
        <v>68</v>
      </c>
      <c r="E37" s="87">
        <v>110</v>
      </c>
    </row>
  </sheetData>
  <mergeCells count="8">
    <mergeCell ref="C19:C31"/>
    <mergeCell ref="B19:B31"/>
    <mergeCell ref="A34:G34"/>
    <mergeCell ref="A1:G1"/>
    <mergeCell ref="A2:G2"/>
    <mergeCell ref="A4:G4"/>
    <mergeCell ref="C6:C18"/>
    <mergeCell ref="B6:B1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Standart Керамогранит</vt:lpstr>
      <vt:lpstr>Прайс</vt:lpstr>
      <vt:lpstr>'Standart Керамогранит'!Область_печати</vt:lpstr>
      <vt:lpstr>Размер_КН</vt:lpstr>
      <vt:lpstr>Размер_КО</vt:lpstr>
      <vt:lpstr>Размер_Т</vt:lpstr>
      <vt:lpstr>Цена_КН</vt:lpstr>
      <vt:lpstr>Цена_КО</vt:lpstr>
      <vt:lpstr>Цена_Т</vt:lpstr>
    </vt:vector>
  </TitlesOfParts>
  <Company>RUSNVF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</dc:creator>
  <cp:lastModifiedBy>Степан</cp:lastModifiedBy>
  <cp:lastPrinted>2017-12-29T12:51:43Z</cp:lastPrinted>
  <dcterms:created xsi:type="dcterms:W3CDTF">2009-06-26T04:43:43Z</dcterms:created>
  <dcterms:modified xsi:type="dcterms:W3CDTF">2017-12-29T13:09:00Z</dcterms:modified>
</cp:coreProperties>
</file>